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40保健福祉部\介護高齢課\★高齢者保健福祉・介護保険事業計画\第１０期計画\各種調査\03_ 3種調査\03介護人材実態調査\R7 施設系・居住系・短期系\"/>
    </mc:Choice>
  </mc:AlternateContent>
  <xr:revisionPtr revIDLastSave="0" documentId="13_ncr:1_{2C2882CC-6FD7-48DB-AD3C-E018AF271E3A}" xr6:coauthVersionLast="47" xr6:coauthVersionMax="47" xr10:uidLastSave="{00000000-0000-0000-0000-000000000000}"/>
  <bookViews>
    <workbookView xWindow="3360" yWindow="1530" windowWidth="11685" windowHeight="13515" firstSheet="1" activeTab="2" xr2:uid="{5E65497E-BBBE-4B12-BFC4-003C3703F28F}"/>
  </bookViews>
  <sheets>
    <sheet name="調査票（Q1~Q4）" sheetId="1" r:id="rId1"/>
    <sheet name="調査票（Q５）" sheetId="2" r:id="rId2"/>
    <sheet name="集計_施設系Q5" sheetId="3" r:id="rId3"/>
  </sheets>
  <externalReferences>
    <externalReference r:id="rId4"/>
  </externalReferences>
  <definedNames>
    <definedName name="_xlnm.Print_Area" localSheetId="0">'調査票（Q1~Q4）'!$A$1:$N$69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3" l="1"/>
  <c r="J45" i="3"/>
  <c r="I45" i="3"/>
  <c r="H45" i="3"/>
  <c r="A45" i="3" s="1"/>
  <c r="G45" i="3"/>
  <c r="F45" i="3"/>
  <c r="E45" i="3"/>
  <c r="D45" i="3"/>
  <c r="C45" i="3"/>
  <c r="B45" i="3"/>
  <c r="K44" i="3"/>
  <c r="J44" i="3"/>
  <c r="I44" i="3"/>
  <c r="H44" i="3"/>
  <c r="G44" i="3"/>
  <c r="F44" i="3"/>
  <c r="E44" i="3"/>
  <c r="D44" i="3"/>
  <c r="C44" i="3"/>
  <c r="A44" i="3" s="1"/>
  <c r="B44" i="3"/>
  <c r="K43" i="3"/>
  <c r="J43" i="3"/>
  <c r="I43" i="3"/>
  <c r="H43" i="3"/>
  <c r="G43" i="3"/>
  <c r="F43" i="3"/>
  <c r="E43" i="3"/>
  <c r="D43" i="3"/>
  <c r="A43" i="3" s="1"/>
  <c r="C43" i="3"/>
  <c r="B43" i="3"/>
  <c r="K42" i="3"/>
  <c r="J42" i="3"/>
  <c r="I42" i="3"/>
  <c r="H42" i="3"/>
  <c r="G42" i="3"/>
  <c r="F42" i="3"/>
  <c r="E42" i="3"/>
  <c r="D42" i="3"/>
  <c r="C42" i="3"/>
  <c r="B42" i="3"/>
  <c r="A42" i="3"/>
  <c r="K41" i="3"/>
  <c r="J41" i="3"/>
  <c r="I41" i="3"/>
  <c r="H41" i="3"/>
  <c r="G41" i="3"/>
  <c r="F41" i="3"/>
  <c r="E41" i="3"/>
  <c r="D41" i="3"/>
  <c r="C41" i="3"/>
  <c r="A41" i="3" s="1"/>
  <c r="B41" i="3"/>
  <c r="K40" i="3"/>
  <c r="J40" i="3"/>
  <c r="I40" i="3"/>
  <c r="H40" i="3"/>
  <c r="G40" i="3"/>
  <c r="A40" i="3" s="1"/>
  <c r="F40" i="3"/>
  <c r="E40" i="3"/>
  <c r="D40" i="3"/>
  <c r="C40" i="3"/>
  <c r="B40" i="3"/>
  <c r="K39" i="3"/>
  <c r="J39" i="3"/>
  <c r="I39" i="3"/>
  <c r="H39" i="3"/>
  <c r="G39" i="3"/>
  <c r="F39" i="3"/>
  <c r="E39" i="3"/>
  <c r="D39" i="3"/>
  <c r="C39" i="3"/>
  <c r="A39" i="3" s="1"/>
  <c r="B39" i="3"/>
  <c r="K38" i="3"/>
  <c r="J38" i="3"/>
  <c r="I38" i="3"/>
  <c r="H38" i="3"/>
  <c r="G38" i="3"/>
  <c r="F38" i="3"/>
  <c r="E38" i="3"/>
  <c r="A38" i="3" s="1"/>
  <c r="D38" i="3"/>
  <c r="C38" i="3"/>
  <c r="B38" i="3"/>
  <c r="K37" i="3"/>
  <c r="J37" i="3"/>
  <c r="I37" i="3"/>
  <c r="H37" i="3"/>
  <c r="A37" i="3" s="1"/>
  <c r="G37" i="3"/>
  <c r="F37" i="3"/>
  <c r="E37" i="3"/>
  <c r="D37" i="3"/>
  <c r="C37" i="3"/>
  <c r="B37" i="3"/>
  <c r="K36" i="3"/>
  <c r="J36" i="3"/>
  <c r="I36" i="3"/>
  <c r="H36" i="3"/>
  <c r="G36" i="3"/>
  <c r="F36" i="3"/>
  <c r="E36" i="3"/>
  <c r="D36" i="3"/>
  <c r="C36" i="3"/>
  <c r="A36" i="3" s="1"/>
  <c r="B36" i="3"/>
  <c r="K35" i="3"/>
  <c r="J35" i="3"/>
  <c r="I35" i="3"/>
  <c r="H35" i="3"/>
  <c r="G35" i="3"/>
  <c r="F35" i="3"/>
  <c r="E35" i="3"/>
  <c r="D35" i="3"/>
  <c r="C35" i="3"/>
  <c r="A35" i="3" s="1"/>
  <c r="B35" i="3"/>
  <c r="K34" i="3"/>
  <c r="J34" i="3"/>
  <c r="I34" i="3"/>
  <c r="A34" i="3" s="1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A33" i="3" s="1"/>
  <c r="C33" i="3"/>
  <c r="B33" i="3"/>
  <c r="K32" i="3"/>
  <c r="J32" i="3"/>
  <c r="I32" i="3"/>
  <c r="H32" i="3"/>
  <c r="G32" i="3"/>
  <c r="A32" i="3" s="1"/>
  <c r="F32" i="3"/>
  <c r="E32" i="3"/>
  <c r="D32" i="3"/>
  <c r="C32" i="3"/>
  <c r="B32" i="3"/>
  <c r="K31" i="3"/>
  <c r="J31" i="3"/>
  <c r="I31" i="3"/>
  <c r="H31" i="3"/>
  <c r="G31" i="3"/>
  <c r="F31" i="3"/>
  <c r="E31" i="3"/>
  <c r="D31" i="3"/>
  <c r="C31" i="3"/>
  <c r="A31" i="3" s="1"/>
  <c r="B31" i="3"/>
  <c r="K30" i="3"/>
  <c r="J30" i="3"/>
  <c r="I30" i="3"/>
  <c r="H30" i="3"/>
  <c r="G30" i="3"/>
  <c r="F30" i="3"/>
  <c r="E30" i="3"/>
  <c r="A30" i="3" s="1"/>
  <c r="D30" i="3"/>
  <c r="C30" i="3"/>
  <c r="B30" i="3"/>
  <c r="K29" i="3"/>
  <c r="J29" i="3"/>
  <c r="I29" i="3"/>
  <c r="H29" i="3"/>
  <c r="A29" i="3" s="1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A28" i="3" s="1"/>
  <c r="B28" i="3"/>
  <c r="K27" i="3"/>
  <c r="J27" i="3"/>
  <c r="I27" i="3"/>
  <c r="H27" i="3"/>
  <c r="G27" i="3"/>
  <c r="F27" i="3"/>
  <c r="E27" i="3"/>
  <c r="D27" i="3"/>
  <c r="C27" i="3"/>
  <c r="A27" i="3" s="1"/>
  <c r="B27" i="3"/>
  <c r="K26" i="3"/>
  <c r="J26" i="3"/>
  <c r="I26" i="3"/>
  <c r="H26" i="3"/>
  <c r="G26" i="3"/>
  <c r="F26" i="3"/>
  <c r="E26" i="3"/>
  <c r="D26" i="3"/>
  <c r="C26" i="3"/>
  <c r="B26" i="3"/>
  <c r="A26" i="3"/>
  <c r="K25" i="3"/>
  <c r="J25" i="3"/>
  <c r="I25" i="3"/>
  <c r="H25" i="3"/>
  <c r="G25" i="3"/>
  <c r="F25" i="3"/>
  <c r="E25" i="3"/>
  <c r="D25" i="3"/>
  <c r="A25" i="3" s="1"/>
  <c r="C25" i="3"/>
  <c r="B25" i="3"/>
  <c r="K24" i="3"/>
  <c r="J24" i="3"/>
  <c r="I24" i="3"/>
  <c r="H24" i="3"/>
  <c r="G24" i="3"/>
  <c r="A24" i="3" s="1"/>
  <c r="F24" i="3"/>
  <c r="E24" i="3"/>
  <c r="D24" i="3"/>
  <c r="C24" i="3"/>
  <c r="B24" i="3"/>
  <c r="K23" i="3"/>
  <c r="J23" i="3"/>
  <c r="I23" i="3"/>
  <c r="H23" i="3"/>
  <c r="G23" i="3"/>
  <c r="F23" i="3"/>
  <c r="E23" i="3"/>
  <c r="D23" i="3"/>
  <c r="C23" i="3"/>
  <c r="A23" i="3" s="1"/>
  <c r="B23" i="3"/>
  <c r="K22" i="3"/>
  <c r="J22" i="3"/>
  <c r="I22" i="3"/>
  <c r="H22" i="3"/>
  <c r="G22" i="3"/>
  <c r="F22" i="3"/>
  <c r="E22" i="3"/>
  <c r="A22" i="3" s="1"/>
  <c r="D22" i="3"/>
  <c r="C22" i="3"/>
  <c r="B22" i="3"/>
  <c r="K21" i="3"/>
  <c r="J21" i="3"/>
  <c r="I21" i="3"/>
  <c r="H21" i="3"/>
  <c r="A21" i="3" s="1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A20" i="3" s="1"/>
  <c r="B20" i="3"/>
  <c r="K19" i="3"/>
  <c r="J19" i="3"/>
  <c r="I19" i="3"/>
  <c r="H19" i="3"/>
  <c r="G19" i="3"/>
  <c r="F19" i="3"/>
  <c r="E19" i="3"/>
  <c r="D19" i="3"/>
  <c r="C19" i="3"/>
  <c r="A19" i="3" s="1"/>
  <c r="B19" i="3"/>
  <c r="K18" i="3"/>
  <c r="J18" i="3"/>
  <c r="I18" i="3"/>
  <c r="A18" i="3" s="1"/>
  <c r="H18" i="3"/>
  <c r="G18" i="3"/>
  <c r="F18" i="3"/>
  <c r="E18" i="3"/>
  <c r="D18" i="3"/>
  <c r="C18" i="3"/>
  <c r="B18" i="3"/>
  <c r="K17" i="3"/>
  <c r="J17" i="3"/>
  <c r="I17" i="3"/>
  <c r="H17" i="3"/>
  <c r="G17" i="3"/>
  <c r="F17" i="3"/>
  <c r="E17" i="3"/>
  <c r="D17" i="3"/>
  <c r="A17" i="3" s="1"/>
  <c r="C17" i="3"/>
  <c r="B17" i="3"/>
  <c r="K16" i="3"/>
  <c r="J16" i="3"/>
  <c r="I16" i="3"/>
  <c r="H16" i="3"/>
  <c r="G16" i="3"/>
  <c r="A16" i="3" s="1"/>
  <c r="F16" i="3"/>
  <c r="E16" i="3"/>
  <c r="D16" i="3"/>
  <c r="C16" i="3"/>
  <c r="B16" i="3"/>
  <c r="K15" i="3"/>
  <c r="J15" i="3"/>
  <c r="I15" i="3"/>
  <c r="H15" i="3"/>
  <c r="G15" i="3"/>
  <c r="F15" i="3"/>
  <c r="E15" i="3"/>
  <c r="D15" i="3"/>
  <c r="C15" i="3"/>
  <c r="A15" i="3" s="1"/>
  <c r="B15" i="3"/>
  <c r="K14" i="3"/>
  <c r="J14" i="3"/>
  <c r="I14" i="3"/>
  <c r="H14" i="3"/>
  <c r="G14" i="3"/>
  <c r="F14" i="3"/>
  <c r="E14" i="3"/>
  <c r="A14" i="3" s="1"/>
  <c r="D14" i="3"/>
  <c r="C14" i="3"/>
  <c r="B14" i="3"/>
  <c r="K13" i="3"/>
  <c r="J13" i="3"/>
  <c r="I13" i="3"/>
  <c r="H13" i="3"/>
  <c r="A13" i="3" s="1"/>
  <c r="G13" i="3"/>
  <c r="F13" i="3"/>
  <c r="E13" i="3"/>
  <c r="D13" i="3"/>
  <c r="C13" i="3"/>
  <c r="B13" i="3"/>
  <c r="K12" i="3"/>
  <c r="J12" i="3"/>
  <c r="I12" i="3"/>
  <c r="H12" i="3"/>
  <c r="G12" i="3"/>
  <c r="F12" i="3"/>
  <c r="E12" i="3"/>
  <c r="D12" i="3"/>
  <c r="C12" i="3"/>
  <c r="A12" i="3" s="1"/>
  <c r="B12" i="3"/>
  <c r="K11" i="3"/>
  <c r="J11" i="3"/>
  <c r="I11" i="3"/>
  <c r="H11" i="3"/>
  <c r="G11" i="3"/>
  <c r="F11" i="3"/>
  <c r="E11" i="3"/>
  <c r="D11" i="3"/>
  <c r="C11" i="3"/>
  <c r="A11" i="3" s="1"/>
  <c r="B11" i="3"/>
  <c r="K10" i="3"/>
  <c r="J10" i="3"/>
  <c r="I10" i="3"/>
  <c r="A10" i="3" s="1"/>
  <c r="H10" i="3"/>
  <c r="G10" i="3"/>
  <c r="F10" i="3"/>
  <c r="E10" i="3"/>
  <c r="D10" i="3"/>
  <c r="C10" i="3"/>
  <c r="B10" i="3"/>
  <c r="K9" i="3"/>
  <c r="J9" i="3"/>
  <c r="I9" i="3"/>
  <c r="H9" i="3"/>
  <c r="G9" i="3"/>
  <c r="F9" i="3"/>
  <c r="E9" i="3"/>
  <c r="D9" i="3"/>
  <c r="A9" i="3" s="1"/>
  <c r="C9" i="3"/>
  <c r="B9" i="3"/>
  <c r="K8" i="3"/>
  <c r="J8" i="3"/>
  <c r="I8" i="3"/>
  <c r="H8" i="3"/>
  <c r="G8" i="3"/>
  <c r="F8" i="3"/>
  <c r="E8" i="3"/>
  <c r="D8" i="3"/>
  <c r="C8" i="3"/>
  <c r="B8" i="3"/>
  <c r="A8" i="3"/>
  <c r="K7" i="3"/>
  <c r="J7" i="3"/>
  <c r="I7" i="3"/>
  <c r="H7" i="3"/>
  <c r="G7" i="3"/>
  <c r="F7" i="3"/>
  <c r="E7" i="3"/>
  <c r="D7" i="3"/>
  <c r="C7" i="3"/>
  <c r="A7" i="3" s="1"/>
  <c r="B7" i="3"/>
  <c r="K6" i="3"/>
  <c r="J6" i="3"/>
  <c r="I6" i="3"/>
  <c r="H6" i="3"/>
  <c r="G6" i="3"/>
  <c r="F6" i="3"/>
  <c r="E6" i="3"/>
  <c r="A6" i="3" s="1"/>
  <c r="D6" i="3"/>
  <c r="C6" i="3"/>
  <c r="B6" i="3"/>
  <c r="K5" i="3"/>
  <c r="J5" i="3"/>
  <c r="I5" i="3"/>
  <c r="H5" i="3"/>
  <c r="A5" i="3" s="1"/>
  <c r="G5" i="3"/>
  <c r="F5" i="3"/>
  <c r="E5" i="3"/>
  <c r="D5" i="3"/>
  <c r="C5" i="3"/>
  <c r="B5" i="3"/>
  <c r="H39" i="1" l="1"/>
  <c r="E39" i="1"/>
  <c r="M31" i="1"/>
  <c r="A29" i="1"/>
  <c r="D30" i="1" s="1"/>
  <c r="A6" i="1"/>
  <c r="C15" i="1" s="1"/>
</calcChain>
</file>

<file path=xl/sharedStrings.xml><?xml version="1.0" encoding="utf-8"?>
<sst xmlns="http://schemas.openxmlformats.org/spreadsheetml/2006/main" count="143" uniqueCount="92">
  <si>
    <t>※令和7年10月1日現在の状況について、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2"/>
  </si>
  <si>
    <t>の中に、ご回答ください。</t>
    <rPh sb="5" eb="7">
      <t>カイトウ</t>
    </rPh>
    <phoneticPr fontId="6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</si>
  <si>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2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</si>
  <si>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6"/>
  </si>
  <si>
    <t>１．施設・居住系サービス</t>
    <rPh sb="2" eb="4">
      <t>シセツ</t>
    </rPh>
    <rPh sb="5" eb="8">
      <t>キョジュウケイ</t>
    </rPh>
    <phoneticPr fontId="6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</si>
  <si>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6"/>
  </si>
  <si>
    <t>２．通所系サービス</t>
    <rPh sb="2" eb="5">
      <t>ツウショケイ</t>
    </rPh>
    <phoneticPr fontId="6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</si>
  <si>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6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</si>
  <si>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2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</si>
  <si>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6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</si>
  <si>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6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</si>
  <si>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6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</si>
  <si>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6"/>
  </si>
  <si>
    <t>介護職員の総数</t>
    <rPh sb="0" eb="4">
      <t>カイゴショクイン</t>
    </rPh>
    <rPh sb="5" eb="7">
      <t>ソウスウ</t>
    </rPh>
    <phoneticPr fontId="6"/>
  </si>
  <si>
    <t>人</t>
    <rPh sb="0" eb="1">
      <t>ニン</t>
    </rPh>
    <phoneticPr fontId="6"/>
  </si>
  <si>
    <t>左記のうち常勤職員</t>
    <rPh sb="0" eb="2">
      <t>サキ</t>
    </rPh>
    <rPh sb="5" eb="7">
      <t>ジョウキン</t>
    </rPh>
    <rPh sb="7" eb="9">
      <t>ショクイン</t>
    </rPh>
    <phoneticPr fontId="6"/>
  </si>
  <si>
    <t>左記のうち非常勤職員</t>
    <rPh sb="0" eb="2">
      <t>サキ</t>
    </rPh>
    <rPh sb="5" eb="8">
      <t>ヒジョウキン</t>
    </rPh>
    <rPh sb="8" eb="10">
      <t>ショクイン</t>
    </rPh>
    <phoneticPr fontId="6"/>
  </si>
  <si>
    <t>外国人職員数</t>
    <rPh sb="0" eb="6">
      <t>ガイコクジンショクインスウ</t>
    </rPh>
    <phoneticPr fontId="2"/>
  </si>
  <si>
    <t>人</t>
    <rPh sb="0" eb="1">
      <t>ニン</t>
    </rPh>
    <phoneticPr fontId="2"/>
  </si>
  <si>
    <t>派遣職員数</t>
    <rPh sb="0" eb="5">
      <t>ハケンショクインスウ</t>
    </rPh>
    <phoneticPr fontId="2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</si>
  <si>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2"/>
  </si>
  <si>
    <t>１．はい　　⇒問2-3へ</t>
    <rPh sb="7" eb="8">
      <t>トイ</t>
    </rPh>
    <phoneticPr fontId="6"/>
  </si>
  <si>
    <t>２．いいえ　⇒問３へ</t>
    <rPh sb="7" eb="8">
      <t>トイ</t>
    </rPh>
    <phoneticPr fontId="6"/>
  </si>
  <si>
    <t>問２-３　令和7年10月1日時点で、開設から１年以上を経過している事業所にお伺いします。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ジテン</t>
    </rPh>
    <rPh sb="18" eb="20">
      <t>カイセツ</t>
    </rPh>
    <rPh sb="23" eb="24">
      <t>ネン</t>
    </rPh>
    <rPh sb="24" eb="26">
      <t>イジョウ</t>
    </rPh>
    <rPh sb="27" eb="29">
      <t>ケイカ</t>
    </rPh>
    <rPh sb="33" eb="36">
      <t>ジギョウショ</t>
    </rPh>
    <rPh sb="38" eb="39">
      <t>ウカガ</t>
    </rPh>
    <phoneticPr fontId="6"/>
  </si>
  <si>
    <r>
      <t>過去１年間（令和6年10月1日～令和7年10月1日）の介護職員の採用者数と離職者数を、常勤・非常勤別にご記入ください。外国人人材も含めてご回答ください。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6" eb="18">
      <t>レイワ</t>
    </rPh>
    <rPh sb="43" eb="45">
      <t>ジョウキン</t>
    </rPh>
    <rPh sb="46" eb="49">
      <t>ヒジョウキン</t>
    </rPh>
    <rPh sb="49" eb="50">
      <t>ベツ</t>
    </rPh>
    <rPh sb="59" eb="62">
      <t>ガイコクジン</t>
    </rPh>
    <rPh sb="62" eb="64">
      <t>ジンザイ</t>
    </rPh>
    <rPh sb="65" eb="66">
      <t>フク</t>
    </rPh>
    <rPh sb="69" eb="71">
      <t>カイトウ</t>
    </rPh>
    <phoneticPr fontId="6"/>
  </si>
  <si>
    <t>採用者数</t>
    <rPh sb="0" eb="3">
      <t>サイヨウシャ</t>
    </rPh>
    <rPh sb="3" eb="4">
      <t>スウ</t>
    </rPh>
    <phoneticPr fontId="6"/>
  </si>
  <si>
    <t>離職者数</t>
    <rPh sb="0" eb="3">
      <t>リショクシャ</t>
    </rPh>
    <rPh sb="3" eb="4">
      <t>スウ</t>
    </rPh>
    <phoneticPr fontId="6"/>
  </si>
  <si>
    <t>常勤職員</t>
    <rPh sb="0" eb="2">
      <t>ジョウキン</t>
    </rPh>
    <rPh sb="2" eb="4">
      <t>ショクイン</t>
    </rPh>
    <phoneticPr fontId="6"/>
  </si>
  <si>
    <t>非常勤職員</t>
    <rPh sb="0" eb="3">
      <t>ヒジョウキン</t>
    </rPh>
    <rPh sb="3" eb="5">
      <t>ショクイン</t>
    </rPh>
    <phoneticPr fontId="6"/>
  </si>
  <si>
    <t>合計</t>
    <rPh sb="0" eb="2">
      <t>ゴウケイ</t>
    </rPh>
    <phoneticPr fontId="6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</si>
  <si>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6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</si>
  <si>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6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</si>
  <si>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</si>
  <si>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</si>
  <si>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</si>
  <si>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</si>
  <si>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</si>
  <si>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6"/>
  </si>
  <si>
    <t>介護人材実態調査　【事業所票】　施設・居住系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キョジュウ</t>
    </rPh>
    <rPh sb="21" eb="22">
      <t>ケイ</t>
    </rPh>
    <phoneticPr fontId="2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</si>
  <si>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6"/>
  </si>
  <si>
    <t>回答方法</t>
    <rPh sb="0" eb="4">
      <t>カイトウホウホウ</t>
    </rPh>
    <phoneticPr fontId="2"/>
  </si>
  <si>
    <t>※番号１つ記載</t>
    <rPh sb="1" eb="3">
      <t>バンゴウ</t>
    </rPh>
    <rPh sb="5" eb="7">
      <t>キサイ</t>
    </rPh>
    <phoneticPr fontId="2"/>
  </si>
  <si>
    <t>※数値を記入</t>
    <rPh sb="1" eb="3">
      <t>スウチ</t>
    </rPh>
    <rPh sb="4" eb="6">
      <t>キニュウ</t>
    </rPh>
    <phoneticPr fontId="2"/>
  </si>
  <si>
    <t>設問</t>
    <rPh sb="0" eb="2">
      <t>セツモン</t>
    </rPh>
    <phoneticPr fontId="2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</si>
  <si>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2"/>
  </si>
  <si>
    <t>(2)雇用形態</t>
    <rPh sb="3" eb="7">
      <t>コヨウケイタイ</t>
    </rPh>
    <phoneticPr fontId="2"/>
  </si>
  <si>
    <t>(3)性別</t>
    <rPh sb="3" eb="5">
      <t>セイベツ</t>
    </rPh>
    <phoneticPr fontId="2"/>
  </si>
  <si>
    <t>(4)年齢</t>
    <rPh sb="3" eb="5">
      <t>ネンレイ</t>
    </rPh>
    <phoneticPr fontId="2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</si>
  <si>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2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</si>
  <si>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2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</si>
  <si>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2"/>
  </si>
  <si>
    <t>(8)直前の職場について</t>
    <rPh sb="3" eb="5">
      <t>チョクゼン</t>
    </rPh>
    <rPh sb="6" eb="8">
      <t>ショクバ</t>
    </rPh>
    <phoneticPr fontId="2"/>
  </si>
  <si>
    <t>選択肢</t>
    <rPh sb="0" eb="3">
      <t>センタクシ</t>
    </rPh>
    <phoneticPr fontId="2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</si>
  <si>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2"/>
  </si>
  <si>
    <t>1.常勤職員
2.非常勤職員</t>
    <rPh sb="2" eb="4">
      <t>ジョウキン</t>
    </rPh>
    <rPh sb="9" eb="12">
      <t>ヒジョウキン</t>
    </rPh>
    <phoneticPr fontId="2"/>
  </si>
  <si>
    <t>1.男性
2.女性</t>
    <phoneticPr fontId="2"/>
  </si>
  <si>
    <t>1.20歳
未満
2.20代
3.30代
4.40代
5.50代
6.60代
7.70代
　以上
8.不明</t>
    <phoneticPr fontId="2"/>
  </si>
  <si>
    <t>※ 残業時間を含む。休憩時間は除く。
※週の始まりは事業所ごとに任意の曜日で構いません。</t>
    <phoneticPr fontId="2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</si>
  <si>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2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</si>
  <si>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2"/>
  </si>
  <si>
    <t>1.現在の施設等と、同一の市区町村内
2.現在の施設等と、別の市区町村内
3.不明</t>
    <rPh sb="41" eb="43">
      <t>フメイ</t>
    </rPh>
    <phoneticPr fontId="2"/>
  </si>
  <si>
    <t>1.現在の施設等と、同一の法人・グループ
2.現在の施設等と、別の法人・グループ
3.不明</t>
    <rPh sb="45" eb="47">
      <t>フメイ</t>
    </rPh>
    <phoneticPr fontId="2"/>
  </si>
  <si>
    <t>記入例</t>
    <rPh sb="0" eb="3">
      <t>キニュウレイ</t>
    </rPh>
    <phoneticPr fontId="2"/>
  </si>
  <si>
    <t>時間</t>
    <rPh sb="0" eb="2">
      <t>ジカン</t>
    </rPh>
    <phoneticPr fontId="2"/>
  </si>
  <si>
    <t>01</t>
    <phoneticPr fontId="2"/>
  </si>
  <si>
    <t>02</t>
    <phoneticPr fontId="2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</si>
  <si>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</si>
  <si>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</si>
  <si>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</si>
  <si>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</si>
  <si>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</si>
  <si>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</si>
  <si>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</si>
  <si>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</si>
  <si>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2"/>
  </si>
  <si>
    <t>設問No.→</t>
    <rPh sb="0" eb="2">
      <t>セツモン</t>
    </rPh>
    <phoneticPr fontId="2"/>
  </si>
  <si>
    <t>サンプルNo.</t>
  </si>
  <si>
    <t>Q1 ｻｰﾋﾞｽ種別（再掲）</t>
    <rPh sb="11" eb="13">
      <t>サイケイ</t>
    </rPh>
    <phoneticPr fontId="2"/>
  </si>
  <si>
    <t>Q5-1 資格の取得､研修の修了の状況</t>
    <phoneticPr fontId="2"/>
  </si>
  <si>
    <t>Q5-2 雇用形態</t>
    <phoneticPr fontId="2"/>
  </si>
  <si>
    <t>Q5-3 性別</t>
    <phoneticPr fontId="2"/>
  </si>
  <si>
    <t>Q5-4 年齢</t>
    <phoneticPr fontId="2"/>
  </si>
  <si>
    <t>Q5-5 過去1週間の勤務時間</t>
    <phoneticPr fontId="2"/>
  </si>
  <si>
    <t>Q5-6 現在の事業所での勤務年数</t>
    <phoneticPr fontId="2"/>
  </si>
  <si>
    <t>Q5-7 現在の施設等に勤務する直前の職場</t>
    <phoneticPr fontId="2"/>
  </si>
  <si>
    <t>Q5-8-1 直前の職場_場所</t>
    <phoneticPr fontId="2"/>
  </si>
  <si>
    <t>Q5-8-2 直前の職場_法人</t>
    <phoneticPr fontId="2"/>
  </si>
  <si>
    <t>自動表示</t>
    <rPh sb="0" eb="4">
      <t>ジドウヒョウジ</t>
    </rPh>
    <phoneticPr fontId="2"/>
  </si>
  <si>
    <t>SA</t>
  </si>
  <si>
    <t>SA</t>
    <phoneticPr fontId="25"/>
  </si>
  <si>
    <t>SA</t>
    <phoneticPr fontId="2"/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</si>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</sst>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5" fillId="4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5" fillId="2" borderId="7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8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0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horizontal="left" vertical="center"/>
    </xf>
    <xf numFmtId="0" fontId="21" fillId="2" borderId="0" xfId="0" applyFont="1" applyFill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horizontal="left" vertical="top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vertical="top" wrapText="1"/>
    </xf>
    <xf numFmtId="0" fontId="23" fillId="5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5" fillId="3" borderId="7" xfId="0" applyFont="1" applyFill="1" applyBorder="1">
      <alignment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>
      <alignment vertical="center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4" fillId="0" borderId="5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0" fillId="2" borderId="0" xfId="0" applyFill="1" applyAlignment="1"/>
    <xf numFmtId="0" fontId="0" fillId="4" borderId="0" xfId="0" applyFill="1">
      <alignment vertical="center"/>
    </xf>
  </cellXfs>
  <cellStyles count="1">
    <cellStyle name="標準" xfId="0" builtinId="0"/>
  </cellStyles>
  <dxfs count="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71;&#35703;&#20154;&#26448;&#23455;&#24907;&#35519;&#26619;_&#20107;&#26989;&#25152;&#31080;&#65288;&#26045;&#35373;&#319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票（Q1～Q4）"/>
      <sheetName val="調査票（Q5）"/>
      <sheetName val="集計_施設系Q1～Q4"/>
      <sheetName val="集計_施設系Q5"/>
      <sheetName val="転記作業用"/>
    </sheetNames>
    <sheetDataSet>
      <sheetData sheetId="0"/>
      <sheetData sheetId="1"/>
      <sheetData sheetId="2"/>
      <sheetData sheetId="3"/>
      <sheetData sheetId="4">
        <row r="6">
          <cell r="A6">
            <v>0</v>
          </cell>
          <cell r="B6">
            <v>0</v>
          </cell>
          <cell r="C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5185-D8F6-4A2F-8079-6A8F807DBACD}">
  <dimension ref="A1:N69"/>
  <sheetViews>
    <sheetView view="pageBreakPreview" topLeftCell="A26" zoomScale="60" zoomScaleNormal="100" workbookViewId="0">
      <selection activeCell="Q41" sqref="Q41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6" width="7.25" style="1" customWidth="1"/>
    <col min="7" max="7" width="7.75" style="1" customWidth="1"/>
    <col min="8" max="9" width="8.75" style="1" customWidth="1"/>
    <col min="10" max="11" width="7.25" style="1" customWidth="1"/>
    <col min="12" max="12" width="6.75" style="1" customWidth="1"/>
    <col min="13" max="13" width="9.25" style="1" customWidth="1"/>
    <col min="14" max="14" width="2" style="1" customWidth="1"/>
    <col min="15" max="15" width="5.25" style="1" customWidth="1"/>
    <col min="16" max="16384" width="9" style="1"/>
  </cols>
  <sheetData>
    <row r="1" spans="1:14" ht="5.45" customHeight="1" x14ac:dyDescent="0.4"/>
    <row r="2" spans="1:14" ht="18" customHeight="1" x14ac:dyDescent="0.4">
      <c r="B2" s="44" t="s">
        <v>38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ht="5.45" customHeight="1" thickBot="1" x14ac:dyDescent="0.45"/>
    <row r="4" spans="1:14" ht="19.5" thickBot="1" x14ac:dyDescent="0.45">
      <c r="C4" s="2" t="s">
        <v>0</v>
      </c>
      <c r="D4" s="3"/>
      <c r="E4" s="3"/>
      <c r="F4" s="3"/>
      <c r="G4" s="4"/>
      <c r="H4" s="5" t="s">
        <v>1</v>
      </c>
      <c r="I4" s="3"/>
      <c r="J4" s="3"/>
      <c r="K4" s="3"/>
    </row>
    <row r="5" spans="1:14" ht="6.6" customHeight="1" x14ac:dyDescent="0.4">
      <c r="B5" s="3"/>
      <c r="C5" s="3"/>
      <c r="D5" s="3"/>
      <c r="E5" s="3"/>
      <c r="F5" s="3"/>
      <c r="G5" s="3"/>
      <c r="H5" s="3"/>
      <c r="I5" s="3"/>
      <c r="J5" s="3"/>
      <c r="K5" s="3"/>
    </row>
    <row r="6" spans="1:14" x14ac:dyDescent="0.4">
      <c r="A6" s="1">
        <f>COUNTIF(C10,"○")+COUNTIF(C13,"○")</f>
        <v>0</v>
      </c>
      <c r="B6" s="6" t="s">
        <v>2</v>
      </c>
      <c r="C6" s="6"/>
      <c r="D6" s="6"/>
      <c r="E6" s="6"/>
      <c r="F6" s="6"/>
      <c r="G6" s="6"/>
      <c r="H6" s="7"/>
      <c r="I6" s="7"/>
      <c r="J6" s="7"/>
      <c r="K6" s="3"/>
      <c r="L6" s="8"/>
    </row>
    <row r="7" spans="1:14" ht="9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</row>
    <row r="8" spans="1:14" ht="18" customHeight="1" x14ac:dyDescent="0.4">
      <c r="B8" s="3"/>
      <c r="C8" s="9" t="s">
        <v>3</v>
      </c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4" ht="9" customHeight="1" thickBot="1" x14ac:dyDescent="0.45">
      <c r="B9" s="3"/>
    </row>
    <row r="10" spans="1:14" ht="19.5" thickBot="1" x14ac:dyDescent="0.45">
      <c r="B10" s="3"/>
      <c r="C10" s="11"/>
      <c r="D10" s="12" t="s">
        <v>4</v>
      </c>
    </row>
    <row r="11" spans="1:14" ht="18" customHeight="1" x14ac:dyDescent="0.4">
      <c r="B11" s="3"/>
      <c r="D11" s="45" t="s">
        <v>5</v>
      </c>
      <c r="E11" s="45"/>
      <c r="F11" s="45"/>
      <c r="G11" s="45"/>
      <c r="H11" s="45"/>
      <c r="I11" s="45"/>
      <c r="J11" s="45"/>
      <c r="K11" s="45"/>
      <c r="L11" s="45"/>
      <c r="M11" s="45"/>
    </row>
    <row r="12" spans="1:14" ht="28.9" customHeight="1" thickBot="1" x14ac:dyDescent="0.45">
      <c r="B12" s="3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4" ht="19.5" thickBot="1" x14ac:dyDescent="0.45">
      <c r="B13" s="3"/>
      <c r="C13" s="11"/>
      <c r="D13" s="12" t="s">
        <v>6</v>
      </c>
    </row>
    <row r="14" spans="1:14" x14ac:dyDescent="0.4">
      <c r="B14" s="3"/>
      <c r="D14" s="46" t="s">
        <v>7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x14ac:dyDescent="0.4">
      <c r="B15" s="3"/>
      <c r="C15" s="47" t="str">
        <f>IF(A6&gt;1,"問１は１つのみ選択してください。","")</f>
        <v/>
      </c>
      <c r="D15" s="47"/>
      <c r="E15" s="47"/>
      <c r="F15" s="47"/>
      <c r="G15" s="47"/>
      <c r="M15" s="13"/>
    </row>
    <row r="16" spans="1:14" ht="18" customHeight="1" x14ac:dyDescent="0.4">
      <c r="B16" s="6" t="s">
        <v>8</v>
      </c>
    </row>
    <row r="17" spans="1:14" ht="18" customHeight="1" x14ac:dyDescent="0.4">
      <c r="C17" s="14" t="s">
        <v>9</v>
      </c>
    </row>
    <row r="18" spans="1:14" ht="12" customHeight="1" x14ac:dyDescent="0.4"/>
    <row r="19" spans="1:14" x14ac:dyDescent="0.4">
      <c r="B19" s="6"/>
      <c r="C19" s="6" t="s">
        <v>10</v>
      </c>
      <c r="D19" s="3"/>
      <c r="E19" s="3"/>
      <c r="F19" s="3"/>
      <c r="G19" s="3"/>
      <c r="H19" s="3"/>
      <c r="I19" s="3"/>
      <c r="J19" s="3"/>
      <c r="K19" s="3"/>
    </row>
    <row r="20" spans="1:14" ht="9" customHeight="1" x14ac:dyDescent="0.4">
      <c r="B20" s="3"/>
      <c r="C20" s="6"/>
      <c r="D20" s="3"/>
      <c r="E20" s="3"/>
      <c r="F20" s="3"/>
      <c r="G20" s="3"/>
      <c r="H20" s="3"/>
      <c r="I20" s="3"/>
      <c r="J20" s="3"/>
      <c r="K20" s="3"/>
    </row>
    <row r="21" spans="1:14" ht="16.149999999999999" customHeight="1" x14ac:dyDescent="0.4">
      <c r="B21" s="3"/>
      <c r="C21" s="7" t="s">
        <v>11</v>
      </c>
      <c r="D21" s="3"/>
      <c r="E21" s="3"/>
      <c r="F21" s="3"/>
      <c r="G21" s="3"/>
      <c r="H21" s="3"/>
      <c r="I21" s="3"/>
      <c r="J21" s="3"/>
      <c r="K21" s="3"/>
    </row>
    <row r="22" spans="1:14" ht="16.149999999999999" customHeight="1" x14ac:dyDescent="0.4">
      <c r="B22" s="3"/>
      <c r="C22" s="7" t="s">
        <v>12</v>
      </c>
      <c r="D22" s="3"/>
      <c r="E22" s="3"/>
      <c r="F22" s="3"/>
      <c r="G22" s="3"/>
      <c r="H22" s="3"/>
      <c r="I22" s="3"/>
      <c r="J22" s="3"/>
      <c r="K22" s="3"/>
    </row>
    <row r="23" spans="1:14" ht="9" customHeight="1" thickBot="1" x14ac:dyDescent="0.45">
      <c r="B23" s="3"/>
      <c r="C23" s="6"/>
      <c r="D23" s="3"/>
      <c r="E23" s="3"/>
      <c r="F23" s="3"/>
      <c r="G23" s="3"/>
      <c r="H23" s="3"/>
      <c r="I23" s="3"/>
      <c r="J23" s="3"/>
      <c r="K23" s="3"/>
    </row>
    <row r="24" spans="1:14" ht="19.5" thickBot="1" x14ac:dyDescent="0.45">
      <c r="B24" s="3"/>
      <c r="C24" s="48" t="s">
        <v>13</v>
      </c>
      <c r="D24" s="49"/>
      <c r="E24" s="31"/>
      <c r="F24" s="31"/>
      <c r="G24" s="52" t="s">
        <v>14</v>
      </c>
      <c r="H24" s="54" t="s">
        <v>15</v>
      </c>
      <c r="I24" s="55"/>
      <c r="J24" s="31"/>
      <c r="K24" s="31"/>
      <c r="L24" s="15" t="s">
        <v>14</v>
      </c>
    </row>
    <row r="25" spans="1:14" ht="19.5" thickBot="1" x14ac:dyDescent="0.45">
      <c r="B25" s="3"/>
      <c r="C25" s="50"/>
      <c r="D25" s="51"/>
      <c r="E25" s="31"/>
      <c r="F25" s="31"/>
      <c r="G25" s="53"/>
      <c r="H25" s="56" t="s">
        <v>16</v>
      </c>
      <c r="I25" s="57"/>
      <c r="J25" s="31"/>
      <c r="K25" s="31"/>
      <c r="L25" s="15" t="s">
        <v>14</v>
      </c>
    </row>
    <row r="26" spans="1:14" ht="12" customHeight="1" thickBot="1" x14ac:dyDescent="0.45">
      <c r="B26" s="3"/>
      <c r="C26" s="16"/>
      <c r="D26" s="16"/>
      <c r="E26" s="17"/>
      <c r="F26" s="17"/>
      <c r="G26" s="18"/>
      <c r="H26" s="19"/>
      <c r="I26" s="19"/>
      <c r="J26" s="17"/>
      <c r="K26" s="17"/>
      <c r="L26" s="12"/>
    </row>
    <row r="27" spans="1:14" ht="36" customHeight="1" thickBot="1" x14ac:dyDescent="0.45">
      <c r="B27" s="3"/>
      <c r="C27" s="41" t="s">
        <v>17</v>
      </c>
      <c r="D27" s="42"/>
      <c r="E27" s="31"/>
      <c r="F27" s="31"/>
      <c r="G27" s="20" t="s">
        <v>18</v>
      </c>
      <c r="H27" s="41" t="s">
        <v>19</v>
      </c>
      <c r="I27" s="42"/>
      <c r="J27" s="31"/>
      <c r="K27" s="31"/>
      <c r="L27" s="15" t="s">
        <v>18</v>
      </c>
    </row>
    <row r="28" spans="1:14" ht="15" customHeight="1" thickBot="1" x14ac:dyDescent="0.45"/>
    <row r="29" spans="1:14" ht="19.5" thickBot="1" x14ac:dyDescent="0.45">
      <c r="A29" s="1">
        <f>COUNTIF(J29:J30,"○")</f>
        <v>0</v>
      </c>
      <c r="C29" s="6" t="s">
        <v>20</v>
      </c>
      <c r="D29" s="21"/>
      <c r="E29" s="21"/>
      <c r="F29" s="21"/>
      <c r="G29" s="21"/>
      <c r="H29" s="21"/>
      <c r="J29" s="11"/>
      <c r="K29" s="7" t="s">
        <v>21</v>
      </c>
      <c r="L29" s="7"/>
      <c r="M29" s="8"/>
      <c r="N29" s="22"/>
    </row>
    <row r="30" spans="1:14" ht="19.5" thickBot="1" x14ac:dyDescent="0.45">
      <c r="C30" s="23"/>
      <c r="D30" s="43" t="str">
        <f>IF(A29&gt;1,"問2-2は１つ"&amp;CHAR(10)&amp;"選択してください。","（1つに○）")</f>
        <v>（1つに○）</v>
      </c>
      <c r="E30" s="43"/>
      <c r="F30" s="43"/>
      <c r="G30" s="43"/>
      <c r="H30" s="21"/>
      <c r="J30" s="11"/>
      <c r="K30" s="7" t="s">
        <v>22</v>
      </c>
      <c r="L30" s="7"/>
      <c r="M30" s="8"/>
      <c r="N30" s="22"/>
    </row>
    <row r="31" spans="1:14" x14ac:dyDescent="0.4">
      <c r="C31" s="24"/>
      <c r="M31" s="13">
        <f>SUM(N29:N30)</f>
        <v>0</v>
      </c>
    </row>
    <row r="32" spans="1:14" x14ac:dyDescent="0.4">
      <c r="C32" s="25" t="s">
        <v>23</v>
      </c>
    </row>
    <row r="33" spans="2:13" ht="18" customHeight="1" x14ac:dyDescent="0.4">
      <c r="D33" s="38" t="s">
        <v>24</v>
      </c>
      <c r="E33" s="38"/>
      <c r="F33" s="38"/>
      <c r="G33" s="38"/>
      <c r="H33" s="38"/>
      <c r="I33" s="38"/>
      <c r="J33" s="38"/>
      <c r="K33" s="38"/>
      <c r="L33" s="38"/>
      <c r="M33" s="38"/>
    </row>
    <row r="34" spans="2:13" ht="18" customHeight="1" x14ac:dyDescent="0.4"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2:13" ht="9" customHeight="1" x14ac:dyDescent="0.4"/>
    <row r="36" spans="2:13" ht="18" customHeight="1" thickBot="1" x14ac:dyDescent="0.45">
      <c r="E36" s="39" t="s">
        <v>25</v>
      </c>
      <c r="F36" s="40"/>
      <c r="G36" s="40"/>
      <c r="H36" s="40" t="s">
        <v>26</v>
      </c>
      <c r="I36" s="40"/>
      <c r="J36" s="40"/>
    </row>
    <row r="37" spans="2:13" ht="18" customHeight="1" thickBot="1" x14ac:dyDescent="0.45">
      <c r="C37" s="41" t="s">
        <v>27</v>
      </c>
      <c r="D37" s="42"/>
      <c r="E37" s="31"/>
      <c r="F37" s="31"/>
      <c r="G37" s="31"/>
      <c r="H37" s="31"/>
      <c r="I37" s="31"/>
      <c r="J37" s="31"/>
    </row>
    <row r="38" spans="2:13" ht="18" customHeight="1" thickBot="1" x14ac:dyDescent="0.45">
      <c r="C38" s="33" t="s">
        <v>28</v>
      </c>
      <c r="D38" s="34"/>
      <c r="E38" s="31"/>
      <c r="F38" s="31"/>
      <c r="G38" s="31"/>
      <c r="H38" s="31"/>
      <c r="I38" s="31"/>
      <c r="J38" s="31"/>
    </row>
    <row r="39" spans="2:13" ht="18" customHeight="1" thickTop="1" thickBot="1" x14ac:dyDescent="0.45">
      <c r="C39" s="35" t="s">
        <v>29</v>
      </c>
      <c r="D39" s="36"/>
      <c r="E39" s="37">
        <f>SUM(E37:G38)</f>
        <v>0</v>
      </c>
      <c r="F39" s="37"/>
      <c r="G39" s="37"/>
      <c r="H39" s="37">
        <f>SUM(H37:J38)</f>
        <v>0</v>
      </c>
      <c r="I39" s="37"/>
      <c r="J39" s="37"/>
    </row>
    <row r="40" spans="2:13" ht="9" customHeight="1" x14ac:dyDescent="0.4"/>
    <row r="41" spans="2:13" x14ac:dyDescent="0.4">
      <c r="B41" s="25" t="s">
        <v>30</v>
      </c>
      <c r="C41" s="6"/>
      <c r="D41" s="3"/>
      <c r="E41" s="3"/>
      <c r="F41" s="3"/>
      <c r="G41" s="3"/>
      <c r="H41" s="3"/>
      <c r="I41" s="3"/>
      <c r="J41" s="3"/>
      <c r="K41" s="3"/>
    </row>
    <row r="42" spans="2:13" ht="9" customHeight="1" thickBot="1" x14ac:dyDescent="0.45">
      <c r="B42" s="3"/>
      <c r="C42" s="5"/>
      <c r="D42" s="3"/>
      <c r="E42" s="3"/>
      <c r="F42" s="3"/>
      <c r="G42" s="3"/>
      <c r="H42" s="3"/>
      <c r="I42" s="3"/>
      <c r="J42" s="3"/>
      <c r="K42" s="3"/>
    </row>
    <row r="43" spans="2:13" ht="19.5" thickBot="1" x14ac:dyDescent="0.45"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2:13" ht="19.5" thickBot="1" x14ac:dyDescent="0.45"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2:13" ht="19.5" thickBot="1" x14ac:dyDescent="0.45">
      <c r="B45" s="3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2:13" ht="19.5" thickBot="1" x14ac:dyDescent="0.45">
      <c r="B46" s="3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2:13" x14ac:dyDescent="0.4">
      <c r="B47" s="3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2:13" x14ac:dyDescent="0.4">
      <c r="B48" s="3"/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spans="2:12" ht="8.4499999999999993" customHeight="1" x14ac:dyDescent="0.4">
      <c r="B49" s="3"/>
    </row>
    <row r="50" spans="2:12" ht="15.6" customHeight="1" x14ac:dyDescent="0.4">
      <c r="B50" s="25" t="s">
        <v>31</v>
      </c>
    </row>
    <row r="51" spans="2:12" ht="6" customHeight="1" thickBot="1" x14ac:dyDescent="0.45"/>
    <row r="52" spans="2:12" ht="19.5" thickBot="1" x14ac:dyDescent="0.45"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2:12" ht="19.5" thickBot="1" x14ac:dyDescent="0.45"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2:12" ht="19.5" thickBot="1" x14ac:dyDescent="0.45"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2:12" ht="19.5" thickBot="1" x14ac:dyDescent="0.45"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spans="2:12" ht="6.6" customHeight="1" x14ac:dyDescent="0.4"/>
    <row r="58" spans="2:12" ht="19.5" thickBot="1" x14ac:dyDescent="0.45">
      <c r="C58" s="1" t="s">
        <v>32</v>
      </c>
    </row>
    <row r="59" spans="2:12" ht="19.5" thickBot="1" x14ac:dyDescent="0.45">
      <c r="C59" s="28" t="s">
        <v>33</v>
      </c>
      <c r="D59" s="29"/>
      <c r="E59" s="29"/>
      <c r="F59" s="31"/>
      <c r="G59" s="31"/>
      <c r="H59" s="31"/>
      <c r="I59" s="31"/>
      <c r="J59" s="31"/>
      <c r="K59" s="31"/>
      <c r="L59" s="31"/>
    </row>
    <row r="60" spans="2:12" ht="19.5" thickBot="1" x14ac:dyDescent="0.45">
      <c r="C60" s="28" t="s">
        <v>34</v>
      </c>
      <c r="D60" s="29"/>
      <c r="E60" s="29"/>
      <c r="F60" s="31"/>
      <c r="G60" s="31"/>
      <c r="H60" s="31"/>
      <c r="I60" s="31"/>
      <c r="J60" s="31"/>
      <c r="K60" s="31"/>
      <c r="L60" s="31"/>
    </row>
    <row r="61" spans="2:12" ht="19.5" thickBot="1" x14ac:dyDescent="0.45">
      <c r="C61" s="28" t="s">
        <v>35</v>
      </c>
      <c r="D61" s="29"/>
      <c r="E61" s="29"/>
      <c r="F61" s="30"/>
      <c r="G61" s="30"/>
      <c r="H61" s="30"/>
      <c r="I61" s="30"/>
      <c r="J61" s="30"/>
      <c r="K61" s="30"/>
      <c r="L61" s="30"/>
    </row>
    <row r="62" spans="2:12" ht="19.5" thickBot="1" x14ac:dyDescent="0.45">
      <c r="C62" s="28" t="s">
        <v>36</v>
      </c>
      <c r="D62" s="29"/>
      <c r="E62" s="29"/>
      <c r="F62" s="31"/>
      <c r="G62" s="31"/>
      <c r="H62" s="31"/>
      <c r="I62" s="31"/>
      <c r="J62" s="31"/>
      <c r="K62" s="31"/>
      <c r="L62" s="31"/>
    </row>
    <row r="64" spans="2:12" ht="18" customHeight="1" x14ac:dyDescent="0.4">
      <c r="C64" s="27" t="s">
        <v>37</v>
      </c>
    </row>
    <row r="67" spans="3:13" ht="18" customHeight="1" x14ac:dyDescent="0.4"/>
    <row r="69" spans="3:13" x14ac:dyDescent="0.4">
      <c r="C69" s="3"/>
      <c r="L69" s="5"/>
      <c r="M69" s="5"/>
    </row>
  </sheetData>
  <mergeCells count="38">
    <mergeCell ref="D30:G30"/>
    <mergeCell ref="B2:M2"/>
    <mergeCell ref="D11:M12"/>
    <mergeCell ref="D14:N14"/>
    <mergeCell ref="C15:G15"/>
    <mergeCell ref="C24:D25"/>
    <mergeCell ref="E24:F25"/>
    <mergeCell ref="G24:G25"/>
    <mergeCell ref="H24:I24"/>
    <mergeCell ref="J24:K24"/>
    <mergeCell ref="H25:I25"/>
    <mergeCell ref="J25:K25"/>
    <mergeCell ref="C27:D27"/>
    <mergeCell ref="E27:F27"/>
    <mergeCell ref="H27:I27"/>
    <mergeCell ref="J27:K27"/>
    <mergeCell ref="D33:M34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C61:E61"/>
    <mergeCell ref="F61:L61"/>
    <mergeCell ref="C62:E62"/>
    <mergeCell ref="F62:L62"/>
    <mergeCell ref="C43:L46"/>
    <mergeCell ref="C52:L55"/>
    <mergeCell ref="C59:E59"/>
    <mergeCell ref="F59:L59"/>
    <mergeCell ref="C60:E60"/>
    <mergeCell ref="F60:L60"/>
  </mergeCells>
  <phoneticPr fontId="2"/>
  <conditionalFormatting sqref="C15:G15">
    <cfRule type="containsText" dxfId="4" priority="3" operator="containsText" text="選択してください">
      <formula>NOT(ISERROR(SEARCH("選択してください",C15)))</formula>
    </cfRule>
  </conditionalFormatting>
  <conditionalFormatting sqref="D30">
    <cfRule type="containsText" dxfId="3" priority="2" operator="containsText" text="選択してください">
      <formula>NOT(ISERROR(SEARCH("選択してください",D30)))</formula>
    </cfRule>
  </conditionalFormatting>
  <conditionalFormatting sqref="E37:J39">
    <cfRule type="expression" dxfId="2" priority="1">
      <formula>$J$30="○"</formula>
    </cfRule>
  </conditionalFormatting>
  <dataValidations count="4">
    <dataValidation type="whole" allowBlank="1" showInputMessage="1" showErrorMessage="1" error="数値のみ記入してください。" sqref="E27:F27" xr:uid="{34BF7C06-9DCD-4D31-B792-256439557A37}">
      <formula1>0</formula1>
      <formula2>99999</formula2>
    </dataValidation>
    <dataValidation type="whole" allowBlank="1" showInputMessage="1" showErrorMessage="1" error="数値のみ記入してください。" sqref="E24:F25 J24:K25 J27:K27 E37:J38" xr:uid="{19678D4D-36EF-41D0-8140-4C407F0796D2}">
      <formula1>0</formula1>
      <formula2>9999999999</formula2>
    </dataValidation>
    <dataValidation type="whole" allowBlank="1" showInputMessage="1" showErrorMessage="1" sqref="J26:K26" xr:uid="{846FFEFF-A820-4AB0-947D-1F154D68650F}">
      <formula1>0</formula1>
      <formula2>9999999999</formula2>
    </dataValidation>
    <dataValidation type="list" allowBlank="1" showInputMessage="1" showErrorMessage="1" sqref="C13 C10 J29:J30" xr:uid="{1AC72409-956C-452C-B9E6-1927541D38B6}">
      <formula1>"　,○"</formula1>
    </dataValidation>
  </dataValidations>
  <pageMargins left="0.31496062992125984" right="0.31496062992125984" top="0.35433070866141736" bottom="0.35433070866141736" header="0.31496062992125984" footer="0.31496062992125984"/>
  <pageSetup paperSize="9" scale="98" orientation="portrait" horizontalDpi="300" verticalDpi="300" r:id="rId1"/>
  <rowBreaks count="1" manualBreakCount="1">
    <brk id="4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C11E-F0FE-415A-ADF2-AED61CBA6D0A}">
  <dimension ref="A1:U48"/>
  <sheetViews>
    <sheetView workbookViewId="0">
      <selection activeCell="G6" sqref="G6"/>
    </sheetView>
  </sheetViews>
  <sheetFormatPr defaultColWidth="9" defaultRowHeight="18.75" x14ac:dyDescent="0.4"/>
  <cols>
    <col min="1" max="1" width="7.75" style="1" customWidth="1"/>
    <col min="2" max="7" width="6.25" style="1" customWidth="1"/>
    <col min="8" max="8" width="7.25" style="1" customWidth="1"/>
    <col min="9" max="9" width="6.25" style="1" customWidth="1"/>
    <col min="10" max="10" width="5.25" style="1" customWidth="1"/>
    <col min="11" max="23" width="6.25" style="1" customWidth="1"/>
    <col min="24" max="16384" width="9" style="1"/>
  </cols>
  <sheetData>
    <row r="1" spans="1:21" x14ac:dyDescent="0.4">
      <c r="A1" s="2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4">
      <c r="A3" s="58" t="s">
        <v>40</v>
      </c>
      <c r="B3" s="59" t="s">
        <v>41</v>
      </c>
      <c r="C3" s="59"/>
      <c r="D3" s="59"/>
      <c r="E3" s="59"/>
      <c r="F3" s="59"/>
      <c r="G3" s="59"/>
      <c r="H3" s="59"/>
      <c r="I3" s="59" t="s">
        <v>42</v>
      </c>
      <c r="J3" s="59"/>
      <c r="K3" s="59" t="s">
        <v>41</v>
      </c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x14ac:dyDescent="0.4">
      <c r="A4" s="60" t="s">
        <v>43</v>
      </c>
      <c r="B4" s="61" t="s">
        <v>44</v>
      </c>
      <c r="C4" s="61"/>
      <c r="D4" s="61"/>
      <c r="E4" s="60" t="s">
        <v>45</v>
      </c>
      <c r="F4" s="60"/>
      <c r="G4" s="60" t="s">
        <v>46</v>
      </c>
      <c r="H4" s="60" t="s">
        <v>47</v>
      </c>
      <c r="I4" s="61" t="s">
        <v>48</v>
      </c>
      <c r="J4" s="61"/>
      <c r="K4" s="62" t="s">
        <v>49</v>
      </c>
      <c r="L4" s="62"/>
      <c r="M4" s="61" t="s">
        <v>50</v>
      </c>
      <c r="N4" s="61"/>
      <c r="O4" s="61"/>
      <c r="P4" s="61"/>
      <c r="Q4" s="61"/>
      <c r="R4" s="60" t="s">
        <v>51</v>
      </c>
      <c r="S4" s="60"/>
      <c r="T4" s="60"/>
      <c r="U4" s="60"/>
    </row>
    <row r="5" spans="1:21" x14ac:dyDescent="0.4">
      <c r="A5" s="60"/>
      <c r="B5" s="61"/>
      <c r="C5" s="61"/>
      <c r="D5" s="61"/>
      <c r="E5" s="60"/>
      <c r="F5" s="60"/>
      <c r="G5" s="60"/>
      <c r="H5" s="60"/>
      <c r="I5" s="61"/>
      <c r="J5" s="61"/>
      <c r="K5" s="62"/>
      <c r="L5" s="62"/>
      <c r="M5" s="61"/>
      <c r="N5" s="61"/>
      <c r="O5" s="61"/>
      <c r="P5" s="61"/>
      <c r="Q5" s="61"/>
      <c r="R5" s="60"/>
      <c r="S5" s="60"/>
      <c r="T5" s="60"/>
      <c r="U5" s="60"/>
    </row>
    <row r="6" spans="1:21" ht="288" customHeight="1" x14ac:dyDescent="0.4">
      <c r="A6" s="58" t="s">
        <v>52</v>
      </c>
      <c r="B6" s="63" t="s">
        <v>53</v>
      </c>
      <c r="C6" s="63"/>
      <c r="D6" s="63"/>
      <c r="E6" s="64" t="s">
        <v>54</v>
      </c>
      <c r="F6" s="65"/>
      <c r="G6" s="66" t="s">
        <v>55</v>
      </c>
      <c r="H6" s="66" t="s">
        <v>56</v>
      </c>
      <c r="I6" s="63" t="s">
        <v>57</v>
      </c>
      <c r="J6" s="63"/>
      <c r="K6" s="64" t="s">
        <v>58</v>
      </c>
      <c r="L6" s="64"/>
      <c r="M6" s="63" t="s">
        <v>59</v>
      </c>
      <c r="N6" s="63"/>
      <c r="O6" s="63"/>
      <c r="P6" s="63"/>
      <c r="Q6" s="63"/>
      <c r="R6" s="64" t="s">
        <v>60</v>
      </c>
      <c r="S6" s="64"/>
      <c r="T6" s="64" t="s">
        <v>61</v>
      </c>
      <c r="U6" s="64"/>
    </row>
    <row r="7" spans="1:21" x14ac:dyDescent="0.4">
      <c r="A7" s="67" t="s">
        <v>62</v>
      </c>
      <c r="B7" s="68">
        <v>1</v>
      </c>
      <c r="C7" s="68"/>
      <c r="D7" s="68"/>
      <c r="E7" s="68">
        <v>1</v>
      </c>
      <c r="F7" s="68"/>
      <c r="G7" s="69">
        <v>1</v>
      </c>
      <c r="H7" s="69">
        <v>3</v>
      </c>
      <c r="I7" s="70">
        <v>40</v>
      </c>
      <c r="J7" s="71" t="s">
        <v>63</v>
      </c>
      <c r="K7" s="72">
        <v>2</v>
      </c>
      <c r="L7" s="72"/>
      <c r="M7" s="72">
        <v>2</v>
      </c>
      <c r="N7" s="72"/>
      <c r="O7" s="72"/>
      <c r="P7" s="72"/>
      <c r="Q7" s="72"/>
      <c r="R7" s="73">
        <v>1</v>
      </c>
      <c r="S7" s="72"/>
      <c r="T7" s="72">
        <v>2</v>
      </c>
      <c r="U7" s="72"/>
    </row>
    <row r="8" spans="1:21" x14ac:dyDescent="0.4">
      <c r="A8" s="74" t="s">
        <v>64</v>
      </c>
      <c r="B8" s="75"/>
      <c r="C8" s="75"/>
      <c r="D8" s="75"/>
      <c r="E8" s="75"/>
      <c r="F8" s="75"/>
      <c r="G8" s="76"/>
      <c r="H8" s="76"/>
      <c r="I8" s="77"/>
      <c r="J8" s="78" t="s">
        <v>63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spans="1:21" x14ac:dyDescent="0.4">
      <c r="A9" s="74" t="s">
        <v>65</v>
      </c>
      <c r="B9" s="75"/>
      <c r="C9" s="75"/>
      <c r="D9" s="75"/>
      <c r="E9" s="75"/>
      <c r="F9" s="75"/>
      <c r="G9" s="76"/>
      <c r="H9" s="76"/>
      <c r="I9" s="77"/>
      <c r="J9" s="78" t="s">
        <v>63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spans="1:21" x14ac:dyDescent="0.4">
      <c r="A10" s="74" t="s">
        <v>66</v>
      </c>
      <c r="B10" s="75"/>
      <c r="C10" s="75"/>
      <c r="D10" s="75"/>
      <c r="E10" s="75"/>
      <c r="F10" s="75"/>
      <c r="G10" s="76"/>
      <c r="H10" s="76"/>
      <c r="I10" s="77"/>
      <c r="J10" s="78" t="s">
        <v>63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spans="1:21" x14ac:dyDescent="0.4">
      <c r="A11" s="74" t="s">
        <v>67</v>
      </c>
      <c r="B11" s="75"/>
      <c r="C11" s="75"/>
      <c r="D11" s="75"/>
      <c r="E11" s="75"/>
      <c r="F11" s="75"/>
      <c r="G11" s="76"/>
      <c r="H11" s="76"/>
      <c r="I11" s="77"/>
      <c r="J11" s="78" t="s">
        <v>63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</row>
    <row r="12" spans="1:21" x14ac:dyDescent="0.4">
      <c r="A12" s="74" t="s">
        <v>68</v>
      </c>
      <c r="B12" s="75"/>
      <c r="C12" s="75"/>
      <c r="D12" s="75"/>
      <c r="E12" s="75"/>
      <c r="F12" s="75"/>
      <c r="G12" s="76"/>
      <c r="H12" s="76"/>
      <c r="I12" s="77"/>
      <c r="J12" s="78" t="s">
        <v>63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spans="1:21" x14ac:dyDescent="0.4">
      <c r="A13" s="74" t="s">
        <v>69</v>
      </c>
      <c r="B13" s="75"/>
      <c r="C13" s="75"/>
      <c r="D13" s="75"/>
      <c r="E13" s="75"/>
      <c r="F13" s="75"/>
      <c r="G13" s="76"/>
      <c r="H13" s="76"/>
      <c r="I13" s="77"/>
      <c r="J13" s="78" t="s">
        <v>63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spans="1:21" x14ac:dyDescent="0.4">
      <c r="A14" s="74" t="s">
        <v>70</v>
      </c>
      <c r="B14" s="75"/>
      <c r="C14" s="75"/>
      <c r="D14" s="75"/>
      <c r="E14" s="75"/>
      <c r="F14" s="75"/>
      <c r="G14" s="76"/>
      <c r="H14" s="76"/>
      <c r="I14" s="77"/>
      <c r="J14" s="78" t="s">
        <v>63</v>
      </c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spans="1:21" x14ac:dyDescent="0.4">
      <c r="A15" s="74" t="s">
        <v>71</v>
      </c>
      <c r="B15" s="75"/>
      <c r="C15" s="75"/>
      <c r="D15" s="75"/>
      <c r="E15" s="75"/>
      <c r="F15" s="75"/>
      <c r="G15" s="76"/>
      <c r="H15" s="76"/>
      <c r="I15" s="77"/>
      <c r="J15" s="78" t="s">
        <v>63</v>
      </c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spans="1:21" x14ac:dyDescent="0.4">
      <c r="A16" s="74" t="s">
        <v>72</v>
      </c>
      <c r="B16" s="75"/>
      <c r="C16" s="75"/>
      <c r="D16" s="75"/>
      <c r="E16" s="75"/>
      <c r="F16" s="75"/>
      <c r="G16" s="76"/>
      <c r="H16" s="76"/>
      <c r="I16" s="77"/>
      <c r="J16" s="78" t="s">
        <v>63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spans="1:21" x14ac:dyDescent="0.4">
      <c r="A17" s="74" t="s">
        <v>73</v>
      </c>
      <c r="B17" s="75"/>
      <c r="C17" s="75"/>
      <c r="D17" s="75"/>
      <c r="E17" s="75"/>
      <c r="F17" s="75"/>
      <c r="G17" s="76"/>
      <c r="H17" s="76"/>
      <c r="I17" s="77"/>
      <c r="J17" s="78" t="s">
        <v>63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x14ac:dyDescent="0.4">
      <c r="A18" s="74">
        <v>11</v>
      </c>
      <c r="B18" s="75"/>
      <c r="C18" s="75"/>
      <c r="D18" s="75"/>
      <c r="E18" s="75"/>
      <c r="F18" s="75"/>
      <c r="G18" s="76"/>
      <c r="H18" s="76"/>
      <c r="I18" s="77"/>
      <c r="J18" s="78" t="s">
        <v>63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spans="1:21" x14ac:dyDescent="0.4">
      <c r="A19" s="74">
        <v>12</v>
      </c>
      <c r="B19" s="75"/>
      <c r="C19" s="75"/>
      <c r="D19" s="75"/>
      <c r="E19" s="75"/>
      <c r="F19" s="75"/>
      <c r="G19" s="76"/>
      <c r="H19" s="76"/>
      <c r="I19" s="77"/>
      <c r="J19" s="78" t="s">
        <v>63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spans="1:21" x14ac:dyDescent="0.4">
      <c r="A20" s="74">
        <v>13</v>
      </c>
      <c r="B20" s="75"/>
      <c r="C20" s="75"/>
      <c r="D20" s="75"/>
      <c r="E20" s="75"/>
      <c r="F20" s="75"/>
      <c r="G20" s="76"/>
      <c r="H20" s="76"/>
      <c r="I20" s="77"/>
      <c r="J20" s="78" t="s">
        <v>63</v>
      </c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spans="1:21" x14ac:dyDescent="0.4">
      <c r="A21" s="74">
        <v>14</v>
      </c>
      <c r="B21" s="75"/>
      <c r="C21" s="75"/>
      <c r="D21" s="75"/>
      <c r="E21" s="75"/>
      <c r="F21" s="75"/>
      <c r="G21" s="76"/>
      <c r="H21" s="76"/>
      <c r="I21" s="77"/>
      <c r="J21" s="78" t="s">
        <v>63</v>
      </c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spans="1:21" x14ac:dyDescent="0.4">
      <c r="A22" s="74">
        <v>15</v>
      </c>
      <c r="B22" s="75"/>
      <c r="C22" s="75"/>
      <c r="D22" s="75"/>
      <c r="E22" s="75"/>
      <c r="F22" s="75"/>
      <c r="G22" s="76"/>
      <c r="H22" s="76"/>
      <c r="I22" s="77"/>
      <c r="J22" s="78" t="s">
        <v>63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spans="1:21" x14ac:dyDescent="0.4">
      <c r="A23" s="74">
        <v>16</v>
      </c>
      <c r="B23" s="75"/>
      <c r="C23" s="75"/>
      <c r="D23" s="75"/>
      <c r="E23" s="75"/>
      <c r="F23" s="75"/>
      <c r="G23" s="76"/>
      <c r="H23" s="76"/>
      <c r="I23" s="77"/>
      <c r="J23" s="78" t="s">
        <v>63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spans="1:21" x14ac:dyDescent="0.4">
      <c r="A24" s="74">
        <v>17</v>
      </c>
      <c r="B24" s="75"/>
      <c r="C24" s="75"/>
      <c r="D24" s="75"/>
      <c r="E24" s="75"/>
      <c r="F24" s="75"/>
      <c r="G24" s="76"/>
      <c r="H24" s="76"/>
      <c r="I24" s="77"/>
      <c r="J24" s="78" t="s">
        <v>63</v>
      </c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spans="1:21" x14ac:dyDescent="0.4">
      <c r="A25" s="74">
        <v>18</v>
      </c>
      <c r="B25" s="75"/>
      <c r="C25" s="75"/>
      <c r="D25" s="75"/>
      <c r="E25" s="75"/>
      <c r="F25" s="75"/>
      <c r="G25" s="76"/>
      <c r="H25" s="76"/>
      <c r="I25" s="77"/>
      <c r="J25" s="78" t="s">
        <v>63</v>
      </c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spans="1:21" x14ac:dyDescent="0.4">
      <c r="A26" s="74">
        <v>19</v>
      </c>
      <c r="B26" s="75"/>
      <c r="C26" s="75"/>
      <c r="D26" s="75"/>
      <c r="E26" s="75"/>
      <c r="F26" s="75"/>
      <c r="G26" s="76"/>
      <c r="H26" s="76"/>
      <c r="I26" s="77"/>
      <c r="J26" s="78" t="s">
        <v>63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  <row r="27" spans="1:21" x14ac:dyDescent="0.4">
      <c r="A27" s="74">
        <v>20</v>
      </c>
      <c r="B27" s="75"/>
      <c r="C27" s="75"/>
      <c r="D27" s="75"/>
      <c r="E27" s="75"/>
      <c r="F27" s="75"/>
      <c r="G27" s="76"/>
      <c r="H27" s="76"/>
      <c r="I27" s="77"/>
      <c r="J27" s="78" t="s">
        <v>63</v>
      </c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</row>
    <row r="28" spans="1:21" x14ac:dyDescent="0.4">
      <c r="A28" s="74">
        <v>21</v>
      </c>
      <c r="B28" s="75"/>
      <c r="C28" s="75"/>
      <c r="D28" s="75"/>
      <c r="E28" s="75"/>
      <c r="F28" s="75"/>
      <c r="G28" s="76"/>
      <c r="H28" s="76"/>
      <c r="I28" s="77"/>
      <c r="J28" s="78" t="s">
        <v>63</v>
      </c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</row>
    <row r="29" spans="1:21" x14ac:dyDescent="0.4">
      <c r="A29" s="74">
        <v>22</v>
      </c>
      <c r="B29" s="75"/>
      <c r="C29" s="75"/>
      <c r="D29" s="75"/>
      <c r="E29" s="75"/>
      <c r="F29" s="75"/>
      <c r="G29" s="76"/>
      <c r="H29" s="76"/>
      <c r="I29" s="77"/>
      <c r="J29" s="78" t="s">
        <v>63</v>
      </c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</row>
    <row r="30" spans="1:21" x14ac:dyDescent="0.4">
      <c r="A30" s="74">
        <v>23</v>
      </c>
      <c r="B30" s="75"/>
      <c r="C30" s="75"/>
      <c r="D30" s="75"/>
      <c r="E30" s="75"/>
      <c r="F30" s="75"/>
      <c r="G30" s="76"/>
      <c r="H30" s="76"/>
      <c r="I30" s="77"/>
      <c r="J30" s="78" t="s">
        <v>63</v>
      </c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</row>
    <row r="31" spans="1:21" x14ac:dyDescent="0.4">
      <c r="A31" s="74">
        <v>24</v>
      </c>
      <c r="B31" s="75"/>
      <c r="C31" s="75"/>
      <c r="D31" s="75"/>
      <c r="E31" s="75"/>
      <c r="F31" s="75"/>
      <c r="G31" s="76"/>
      <c r="H31" s="76"/>
      <c r="I31" s="77"/>
      <c r="J31" s="78" t="s">
        <v>63</v>
      </c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</row>
    <row r="32" spans="1:21" x14ac:dyDescent="0.4">
      <c r="A32" s="74">
        <v>25</v>
      </c>
      <c r="B32" s="75"/>
      <c r="C32" s="75"/>
      <c r="D32" s="75"/>
      <c r="E32" s="75"/>
      <c r="F32" s="75"/>
      <c r="G32" s="76"/>
      <c r="H32" s="76"/>
      <c r="I32" s="77"/>
      <c r="J32" s="78" t="s">
        <v>63</v>
      </c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</row>
    <row r="33" spans="1:21" x14ac:dyDescent="0.4">
      <c r="A33" s="74">
        <v>26</v>
      </c>
      <c r="B33" s="75"/>
      <c r="C33" s="75"/>
      <c r="D33" s="75"/>
      <c r="E33" s="75"/>
      <c r="F33" s="75"/>
      <c r="G33" s="76"/>
      <c r="H33" s="76"/>
      <c r="I33" s="77"/>
      <c r="J33" s="78" t="s">
        <v>63</v>
      </c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</row>
    <row r="34" spans="1:21" x14ac:dyDescent="0.4">
      <c r="A34" s="74">
        <v>27</v>
      </c>
      <c r="B34" s="75"/>
      <c r="C34" s="75"/>
      <c r="D34" s="75"/>
      <c r="E34" s="75"/>
      <c r="F34" s="75"/>
      <c r="G34" s="76"/>
      <c r="H34" s="76"/>
      <c r="I34" s="77"/>
      <c r="J34" s="78" t="s">
        <v>63</v>
      </c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</row>
    <row r="35" spans="1:21" x14ac:dyDescent="0.4">
      <c r="A35" s="74">
        <v>28</v>
      </c>
      <c r="B35" s="75"/>
      <c r="C35" s="75"/>
      <c r="D35" s="75"/>
      <c r="E35" s="75"/>
      <c r="F35" s="75"/>
      <c r="G35" s="76"/>
      <c r="H35" s="76"/>
      <c r="I35" s="77"/>
      <c r="J35" s="78" t="s">
        <v>63</v>
      </c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</row>
    <row r="36" spans="1:21" x14ac:dyDescent="0.4">
      <c r="A36" s="74">
        <v>29</v>
      </c>
      <c r="B36" s="75"/>
      <c r="C36" s="75"/>
      <c r="D36" s="75"/>
      <c r="E36" s="75"/>
      <c r="F36" s="75"/>
      <c r="G36" s="76"/>
      <c r="H36" s="76"/>
      <c r="I36" s="77"/>
      <c r="J36" s="78" t="s">
        <v>63</v>
      </c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</row>
    <row r="37" spans="1:21" x14ac:dyDescent="0.4">
      <c r="A37" s="74">
        <v>30</v>
      </c>
      <c r="B37" s="75"/>
      <c r="C37" s="75"/>
      <c r="D37" s="75"/>
      <c r="E37" s="75"/>
      <c r="F37" s="75"/>
      <c r="G37" s="76"/>
      <c r="H37" s="76"/>
      <c r="I37" s="77"/>
      <c r="J37" s="78" t="s">
        <v>63</v>
      </c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</row>
    <row r="38" spans="1:21" x14ac:dyDescent="0.4">
      <c r="A38" s="74">
        <v>31</v>
      </c>
      <c r="B38" s="75"/>
      <c r="C38" s="75"/>
      <c r="D38" s="75"/>
      <c r="E38" s="75"/>
      <c r="F38" s="75"/>
      <c r="G38" s="76"/>
      <c r="H38" s="76"/>
      <c r="I38" s="77"/>
      <c r="J38" s="78" t="s">
        <v>63</v>
      </c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</row>
    <row r="39" spans="1:21" x14ac:dyDescent="0.4">
      <c r="A39" s="74">
        <v>32</v>
      </c>
      <c r="B39" s="75"/>
      <c r="C39" s="75"/>
      <c r="D39" s="75"/>
      <c r="E39" s="75"/>
      <c r="F39" s="75"/>
      <c r="G39" s="76"/>
      <c r="H39" s="76"/>
      <c r="I39" s="77"/>
      <c r="J39" s="78" t="s">
        <v>63</v>
      </c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</row>
    <row r="40" spans="1:21" x14ac:dyDescent="0.4">
      <c r="A40" s="74">
        <v>33</v>
      </c>
      <c r="B40" s="75"/>
      <c r="C40" s="75"/>
      <c r="D40" s="75"/>
      <c r="E40" s="75"/>
      <c r="F40" s="75"/>
      <c r="G40" s="76"/>
      <c r="H40" s="76"/>
      <c r="I40" s="77"/>
      <c r="J40" s="78" t="s">
        <v>63</v>
      </c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</row>
    <row r="41" spans="1:21" x14ac:dyDescent="0.4">
      <c r="A41" s="74">
        <v>34</v>
      </c>
      <c r="B41" s="75"/>
      <c r="C41" s="75"/>
      <c r="D41" s="75"/>
      <c r="E41" s="75"/>
      <c r="F41" s="75"/>
      <c r="G41" s="76"/>
      <c r="H41" s="76"/>
      <c r="I41" s="77"/>
      <c r="J41" s="78" t="s">
        <v>63</v>
      </c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</row>
    <row r="42" spans="1:21" x14ac:dyDescent="0.4">
      <c r="A42" s="74">
        <v>35</v>
      </c>
      <c r="B42" s="75"/>
      <c r="C42" s="75"/>
      <c r="D42" s="75"/>
      <c r="E42" s="75"/>
      <c r="F42" s="75"/>
      <c r="G42" s="76"/>
      <c r="H42" s="76"/>
      <c r="I42" s="77"/>
      <c r="J42" s="78" t="s">
        <v>63</v>
      </c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</row>
    <row r="43" spans="1:21" x14ac:dyDescent="0.4">
      <c r="A43" s="74">
        <v>36</v>
      </c>
      <c r="B43" s="75"/>
      <c r="C43" s="75"/>
      <c r="D43" s="75"/>
      <c r="E43" s="75"/>
      <c r="F43" s="75"/>
      <c r="G43" s="76"/>
      <c r="H43" s="76"/>
      <c r="I43" s="77"/>
      <c r="J43" s="78" t="s">
        <v>63</v>
      </c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</row>
    <row r="44" spans="1:21" x14ac:dyDescent="0.4">
      <c r="A44" s="74">
        <v>37</v>
      </c>
      <c r="B44" s="75"/>
      <c r="C44" s="75"/>
      <c r="D44" s="75"/>
      <c r="E44" s="75"/>
      <c r="F44" s="75"/>
      <c r="G44" s="76"/>
      <c r="H44" s="76"/>
      <c r="I44" s="77"/>
      <c r="J44" s="78" t="s">
        <v>63</v>
      </c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</row>
    <row r="45" spans="1:21" x14ac:dyDescent="0.4">
      <c r="A45" s="74">
        <v>38</v>
      </c>
      <c r="B45" s="75"/>
      <c r="C45" s="75"/>
      <c r="D45" s="75"/>
      <c r="E45" s="75"/>
      <c r="F45" s="75"/>
      <c r="G45" s="76"/>
      <c r="H45" s="76"/>
      <c r="I45" s="77"/>
      <c r="J45" s="78" t="s">
        <v>63</v>
      </c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</row>
    <row r="46" spans="1:21" x14ac:dyDescent="0.4">
      <c r="A46" s="74">
        <v>39</v>
      </c>
      <c r="B46" s="75"/>
      <c r="C46" s="75"/>
      <c r="D46" s="75"/>
      <c r="E46" s="75"/>
      <c r="F46" s="75"/>
      <c r="G46" s="76"/>
      <c r="H46" s="76"/>
      <c r="I46" s="77"/>
      <c r="J46" s="78" t="s">
        <v>63</v>
      </c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</row>
    <row r="47" spans="1:21" x14ac:dyDescent="0.4">
      <c r="A47" s="74">
        <v>40</v>
      </c>
      <c r="B47" s="75"/>
      <c r="C47" s="75"/>
      <c r="D47" s="75"/>
      <c r="E47" s="75"/>
      <c r="F47" s="75"/>
      <c r="G47" s="76"/>
      <c r="H47" s="76"/>
      <c r="I47" s="77"/>
      <c r="J47" s="78" t="s">
        <v>63</v>
      </c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1:21" x14ac:dyDescent="0.4">
      <c r="A48" s="74" t="s">
        <v>74</v>
      </c>
      <c r="B48" s="75"/>
      <c r="C48" s="75"/>
      <c r="D48" s="75"/>
      <c r="E48" s="75"/>
      <c r="F48" s="75"/>
      <c r="G48" s="76"/>
      <c r="H48" s="76"/>
      <c r="I48" s="77"/>
      <c r="J48" s="78" t="s">
        <v>63</v>
      </c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</sheetData>
  <mergeCells count="271">
    <mergeCell ref="B48:D48"/>
    <mergeCell ref="E48:F48"/>
    <mergeCell ref="K48:L48"/>
    <mergeCell ref="M48:Q48"/>
    <mergeCell ref="R48:S48"/>
    <mergeCell ref="T48:U48"/>
    <mergeCell ref="B47:D47"/>
    <mergeCell ref="E47:F47"/>
    <mergeCell ref="K47:L47"/>
    <mergeCell ref="M47:Q47"/>
    <mergeCell ref="R47:S47"/>
    <mergeCell ref="T47:U47"/>
    <mergeCell ref="B46:D46"/>
    <mergeCell ref="E46:F46"/>
    <mergeCell ref="K46:L46"/>
    <mergeCell ref="M46:Q46"/>
    <mergeCell ref="R46:S46"/>
    <mergeCell ref="T46:U46"/>
    <mergeCell ref="B45:D45"/>
    <mergeCell ref="E45:F45"/>
    <mergeCell ref="K45:L45"/>
    <mergeCell ref="M45:Q45"/>
    <mergeCell ref="R45:S45"/>
    <mergeCell ref="T45:U45"/>
    <mergeCell ref="B44:D44"/>
    <mergeCell ref="E44:F44"/>
    <mergeCell ref="K44:L44"/>
    <mergeCell ref="M44:Q44"/>
    <mergeCell ref="R44:S44"/>
    <mergeCell ref="T44:U44"/>
    <mergeCell ref="B43:D43"/>
    <mergeCell ref="E43:F43"/>
    <mergeCell ref="K43:L43"/>
    <mergeCell ref="M43:Q43"/>
    <mergeCell ref="R43:S43"/>
    <mergeCell ref="T43:U43"/>
    <mergeCell ref="B42:D42"/>
    <mergeCell ref="E42:F42"/>
    <mergeCell ref="K42:L42"/>
    <mergeCell ref="M42:Q42"/>
    <mergeCell ref="R42:S42"/>
    <mergeCell ref="T42:U42"/>
    <mergeCell ref="B41:D41"/>
    <mergeCell ref="E41:F41"/>
    <mergeCell ref="K41:L41"/>
    <mergeCell ref="M41:Q41"/>
    <mergeCell ref="R41:S41"/>
    <mergeCell ref="T41:U41"/>
    <mergeCell ref="B40:D40"/>
    <mergeCell ref="E40:F40"/>
    <mergeCell ref="K40:L40"/>
    <mergeCell ref="M40:Q40"/>
    <mergeCell ref="R40:S40"/>
    <mergeCell ref="T40:U40"/>
    <mergeCell ref="B39:D39"/>
    <mergeCell ref="E39:F39"/>
    <mergeCell ref="K39:L39"/>
    <mergeCell ref="M39:Q39"/>
    <mergeCell ref="R39:S39"/>
    <mergeCell ref="T39:U39"/>
    <mergeCell ref="B38:D38"/>
    <mergeCell ref="E38:F38"/>
    <mergeCell ref="K38:L38"/>
    <mergeCell ref="M38:Q38"/>
    <mergeCell ref="R38:S38"/>
    <mergeCell ref="T38:U38"/>
    <mergeCell ref="B37:D37"/>
    <mergeCell ref="E37:F37"/>
    <mergeCell ref="K37:L37"/>
    <mergeCell ref="M37:Q37"/>
    <mergeCell ref="R37:S37"/>
    <mergeCell ref="T37:U37"/>
    <mergeCell ref="B36:D36"/>
    <mergeCell ref="E36:F36"/>
    <mergeCell ref="K36:L36"/>
    <mergeCell ref="M36:Q36"/>
    <mergeCell ref="R36:S36"/>
    <mergeCell ref="T36:U36"/>
    <mergeCell ref="B35:D35"/>
    <mergeCell ref="E35:F35"/>
    <mergeCell ref="K35:L35"/>
    <mergeCell ref="M35:Q35"/>
    <mergeCell ref="R35:S35"/>
    <mergeCell ref="T35:U35"/>
    <mergeCell ref="B34:D34"/>
    <mergeCell ref="E34:F34"/>
    <mergeCell ref="K34:L34"/>
    <mergeCell ref="M34:Q34"/>
    <mergeCell ref="R34:S34"/>
    <mergeCell ref="T34:U34"/>
    <mergeCell ref="B33:D33"/>
    <mergeCell ref="E33:F33"/>
    <mergeCell ref="K33:L33"/>
    <mergeCell ref="M33:Q33"/>
    <mergeCell ref="R33:S33"/>
    <mergeCell ref="T33:U33"/>
    <mergeCell ref="B32:D32"/>
    <mergeCell ref="E32:F32"/>
    <mergeCell ref="K32:L32"/>
    <mergeCell ref="M32:Q32"/>
    <mergeCell ref="R32:S32"/>
    <mergeCell ref="T32:U32"/>
    <mergeCell ref="B31:D31"/>
    <mergeCell ref="E31:F31"/>
    <mergeCell ref="K31:L31"/>
    <mergeCell ref="M31:Q31"/>
    <mergeCell ref="R31:S31"/>
    <mergeCell ref="T31:U31"/>
    <mergeCell ref="B30:D30"/>
    <mergeCell ref="E30:F30"/>
    <mergeCell ref="K30:L30"/>
    <mergeCell ref="M30:Q30"/>
    <mergeCell ref="R30:S30"/>
    <mergeCell ref="T30:U30"/>
    <mergeCell ref="B29:D29"/>
    <mergeCell ref="E29:F29"/>
    <mergeCell ref="K29:L29"/>
    <mergeCell ref="M29:Q29"/>
    <mergeCell ref="R29:S29"/>
    <mergeCell ref="T29:U29"/>
    <mergeCell ref="B28:D28"/>
    <mergeCell ref="E28:F28"/>
    <mergeCell ref="K28:L28"/>
    <mergeCell ref="M28:Q28"/>
    <mergeCell ref="R28:S28"/>
    <mergeCell ref="T28:U28"/>
    <mergeCell ref="B27:D27"/>
    <mergeCell ref="E27:F27"/>
    <mergeCell ref="K27:L27"/>
    <mergeCell ref="M27:Q27"/>
    <mergeCell ref="R27:S27"/>
    <mergeCell ref="T27:U27"/>
    <mergeCell ref="B26:D26"/>
    <mergeCell ref="E26:F26"/>
    <mergeCell ref="K26:L26"/>
    <mergeCell ref="M26:Q26"/>
    <mergeCell ref="R26:S26"/>
    <mergeCell ref="T26:U26"/>
    <mergeCell ref="B25:D25"/>
    <mergeCell ref="E25:F25"/>
    <mergeCell ref="K25:L25"/>
    <mergeCell ref="M25:Q25"/>
    <mergeCell ref="R25:S25"/>
    <mergeCell ref="T25:U25"/>
    <mergeCell ref="B24:D24"/>
    <mergeCell ref="E24:F24"/>
    <mergeCell ref="K24:L24"/>
    <mergeCell ref="M24:Q24"/>
    <mergeCell ref="R24:S24"/>
    <mergeCell ref="T24:U24"/>
    <mergeCell ref="B23:D23"/>
    <mergeCell ref="E23:F23"/>
    <mergeCell ref="K23:L23"/>
    <mergeCell ref="M23:Q23"/>
    <mergeCell ref="R23:S23"/>
    <mergeCell ref="T23:U23"/>
    <mergeCell ref="B22:D22"/>
    <mergeCell ref="E22:F22"/>
    <mergeCell ref="K22:L22"/>
    <mergeCell ref="M22:Q22"/>
    <mergeCell ref="R22:S22"/>
    <mergeCell ref="T22:U22"/>
    <mergeCell ref="B21:D21"/>
    <mergeCell ref="E21:F21"/>
    <mergeCell ref="K21:L21"/>
    <mergeCell ref="M21:Q21"/>
    <mergeCell ref="R21:S21"/>
    <mergeCell ref="T21:U21"/>
    <mergeCell ref="B20:D20"/>
    <mergeCell ref="E20:F20"/>
    <mergeCell ref="K20:L20"/>
    <mergeCell ref="M20:Q20"/>
    <mergeCell ref="R20:S20"/>
    <mergeCell ref="T20:U20"/>
    <mergeCell ref="B19:D19"/>
    <mergeCell ref="E19:F19"/>
    <mergeCell ref="K19:L19"/>
    <mergeCell ref="M19:Q19"/>
    <mergeCell ref="R19:S19"/>
    <mergeCell ref="T19:U19"/>
    <mergeCell ref="B18:D18"/>
    <mergeCell ref="E18:F18"/>
    <mergeCell ref="K18:L18"/>
    <mergeCell ref="M18:Q18"/>
    <mergeCell ref="R18:S18"/>
    <mergeCell ref="T18:U18"/>
    <mergeCell ref="B17:D17"/>
    <mergeCell ref="E17:F17"/>
    <mergeCell ref="K17:L17"/>
    <mergeCell ref="M17:Q17"/>
    <mergeCell ref="R17:S17"/>
    <mergeCell ref="T17:U17"/>
    <mergeCell ref="B16:D16"/>
    <mergeCell ref="E16:F16"/>
    <mergeCell ref="K16:L16"/>
    <mergeCell ref="M16:Q16"/>
    <mergeCell ref="R16:S16"/>
    <mergeCell ref="T16:U16"/>
    <mergeCell ref="B15:D15"/>
    <mergeCell ref="E15:F15"/>
    <mergeCell ref="K15:L15"/>
    <mergeCell ref="M15:Q15"/>
    <mergeCell ref="R15:S15"/>
    <mergeCell ref="T15:U15"/>
    <mergeCell ref="B14:D14"/>
    <mergeCell ref="E14:F14"/>
    <mergeCell ref="K14:L14"/>
    <mergeCell ref="M14:Q14"/>
    <mergeCell ref="R14:S14"/>
    <mergeCell ref="T14:U14"/>
    <mergeCell ref="B13:D13"/>
    <mergeCell ref="E13:F13"/>
    <mergeCell ref="K13:L13"/>
    <mergeCell ref="M13:Q13"/>
    <mergeCell ref="R13:S13"/>
    <mergeCell ref="T13:U13"/>
    <mergeCell ref="B12:D12"/>
    <mergeCell ref="E12:F12"/>
    <mergeCell ref="K12:L12"/>
    <mergeCell ref="M12:Q12"/>
    <mergeCell ref="R12:S12"/>
    <mergeCell ref="T12:U12"/>
    <mergeCell ref="B11:D11"/>
    <mergeCell ref="E11:F11"/>
    <mergeCell ref="K11:L11"/>
    <mergeCell ref="M11:Q11"/>
    <mergeCell ref="R11:S11"/>
    <mergeCell ref="T11:U11"/>
    <mergeCell ref="B10:D10"/>
    <mergeCell ref="E10:F10"/>
    <mergeCell ref="K10:L10"/>
    <mergeCell ref="M10:Q10"/>
    <mergeCell ref="R10:S10"/>
    <mergeCell ref="T10:U10"/>
    <mergeCell ref="B9:D9"/>
    <mergeCell ref="E9:F9"/>
    <mergeCell ref="K9:L9"/>
    <mergeCell ref="M9:Q9"/>
    <mergeCell ref="R9:S9"/>
    <mergeCell ref="T9:U9"/>
    <mergeCell ref="B8:D8"/>
    <mergeCell ref="E8:F8"/>
    <mergeCell ref="K8:L8"/>
    <mergeCell ref="M8:Q8"/>
    <mergeCell ref="R8:S8"/>
    <mergeCell ref="T8:U8"/>
    <mergeCell ref="B7:D7"/>
    <mergeCell ref="E7:F7"/>
    <mergeCell ref="K7:L7"/>
    <mergeCell ref="M7:Q7"/>
    <mergeCell ref="R7:S7"/>
    <mergeCell ref="T7:U7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</mergeCells>
  <phoneticPr fontId="2"/>
  <conditionalFormatting sqref="M8:U48">
    <cfRule type="expression" dxfId="1" priority="2">
      <formula>$K8=1</formula>
    </cfRule>
  </conditionalFormatting>
  <conditionalFormatting sqref="R8:U48">
    <cfRule type="expression" dxfId="0" priority="1">
      <formula>OR($M8=1,$M8=2,$M8=9)</formula>
    </cfRule>
  </conditionalFormatting>
  <dataValidations count="6">
    <dataValidation type="decimal" errorStyle="warning" allowBlank="1" showInputMessage="1" showErrorMessage="1" error="数値のみ記入してください。_x000a_1週間の勤務時間を記入してください。" sqref="I8:I48" xr:uid="{629CD9B5-7095-40CC-B373-3156C86473E6}">
      <formula1>0</formula1>
      <formula2>100</formula2>
    </dataValidation>
    <dataValidation type="list" allowBlank="1" showInputMessage="1" showErrorMessage="1" sqref="R8:U48" xr:uid="{1DFD5F35-CAF8-49A0-B843-FD111669D069}">
      <formula1>"1,2,3"</formula1>
    </dataValidation>
    <dataValidation type="list" allowBlank="1" showInputMessage="1" showErrorMessage="1" sqref="M8:Q48" xr:uid="{4A1B8504-EE02-4532-A8E8-F9AAE8DB6032}">
      <formula1>"1,2,3,4,5,6,7,8,9"</formula1>
    </dataValidation>
    <dataValidation type="list" allowBlank="1" showInputMessage="1" showErrorMessage="1" sqref="H8:H48" xr:uid="{A81261C9-1EE3-4C72-86B8-F191333C770D}">
      <formula1>"1,2,3,4,5,6,7,8"</formula1>
    </dataValidation>
    <dataValidation type="list" allowBlank="1" showInputMessage="1" showErrorMessage="1" sqref="E8:G48 K8:L48" xr:uid="{42B3A534-8CC6-4241-BE91-9D74FEF27C65}">
      <formula1>"1,2"</formula1>
    </dataValidation>
    <dataValidation type="list" allowBlank="1" showInputMessage="1" showErrorMessage="1" sqref="B8:D48" xr:uid="{6AA5DBAB-46D4-4175-A41A-4D4350966FAD}">
      <formula1>"1,2,3,4"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7D46-78F5-4248-AF5A-2EF2884679D7}">
  <dimension ref="A1:M45"/>
  <sheetViews>
    <sheetView tabSelected="1" workbookViewId="0">
      <selection activeCell="A15" sqref="A15"/>
    </sheetView>
  </sheetViews>
  <sheetFormatPr defaultRowHeight="18.75" x14ac:dyDescent="0.4"/>
  <sheetData>
    <row r="1" spans="1:13" x14ac:dyDescent="0.4">
      <c r="A1" s="79">
        <v>1</v>
      </c>
      <c r="B1" s="79">
        <v>2</v>
      </c>
      <c r="C1" s="79">
        <v>3</v>
      </c>
      <c r="D1" s="79">
        <v>4</v>
      </c>
      <c r="E1" s="79">
        <v>5</v>
      </c>
      <c r="F1" s="79">
        <v>6</v>
      </c>
      <c r="G1" s="79">
        <v>7</v>
      </c>
      <c r="H1" s="79">
        <v>8</v>
      </c>
      <c r="I1" s="79">
        <v>9</v>
      </c>
      <c r="J1" s="79">
        <v>10</v>
      </c>
      <c r="K1" s="79">
        <v>11</v>
      </c>
    </row>
    <row r="2" spans="1:13" x14ac:dyDescent="0.4">
      <c r="A2" s="80" t="s">
        <v>75</v>
      </c>
      <c r="B2" s="79">
        <v>1</v>
      </c>
      <c r="C2" s="79">
        <v>40</v>
      </c>
      <c r="D2" s="79">
        <v>41</v>
      </c>
      <c r="E2" s="79">
        <v>42</v>
      </c>
      <c r="F2" s="79">
        <v>43</v>
      </c>
      <c r="G2" s="79">
        <v>44</v>
      </c>
      <c r="H2" s="79">
        <v>45</v>
      </c>
      <c r="I2" s="79">
        <v>46</v>
      </c>
      <c r="J2" s="79">
        <v>47</v>
      </c>
      <c r="K2" s="79">
        <v>48</v>
      </c>
    </row>
    <row r="3" spans="1:13" ht="66" x14ac:dyDescent="0.4">
      <c r="A3" s="81" t="s">
        <v>76</v>
      </c>
      <c r="B3" s="82" t="s">
        <v>77</v>
      </c>
      <c r="C3" s="83" t="s">
        <v>78</v>
      </c>
      <c r="D3" s="83" t="s">
        <v>79</v>
      </c>
      <c r="E3" s="83" t="s">
        <v>80</v>
      </c>
      <c r="F3" s="83" t="s">
        <v>81</v>
      </c>
      <c r="G3" s="83" t="s">
        <v>82</v>
      </c>
      <c r="H3" s="83" t="s">
        <v>83</v>
      </c>
      <c r="I3" s="83" t="s">
        <v>84</v>
      </c>
      <c r="J3" s="83" t="s">
        <v>85</v>
      </c>
      <c r="K3" s="83" t="s">
        <v>86</v>
      </c>
      <c r="M3" s="84"/>
    </row>
    <row r="4" spans="1:13" x14ac:dyDescent="0.4">
      <c r="A4" s="85" t="s">
        <v>87</v>
      </c>
      <c r="B4" s="86" t="s">
        <v>88</v>
      </c>
      <c r="C4" s="86" t="s">
        <v>88</v>
      </c>
      <c r="D4" s="86" t="s">
        <v>89</v>
      </c>
      <c r="E4" s="86" t="s">
        <v>90</v>
      </c>
      <c r="F4" s="86" t="s">
        <v>90</v>
      </c>
      <c r="G4" s="86" t="s">
        <v>91</v>
      </c>
      <c r="H4" s="86" t="s">
        <v>90</v>
      </c>
      <c r="I4" s="86" t="s">
        <v>90</v>
      </c>
      <c r="J4" s="86" t="s">
        <v>90</v>
      </c>
      <c r="K4" s="86" t="s">
        <v>90</v>
      </c>
    </row>
    <row r="5" spans="1:13" x14ac:dyDescent="0.4">
      <c r="A5" s="87" t="str">
        <f>IF(SUM(C5:K5)=0,"",1)</f>
        <v/>
      </c>
      <c r="B5" s="88" t="str">
        <f>IF(COUNTIF([1]転記作業用!$A$6:$B$6,"&lt;&gt;0")&gt;1,"",IF([1]転記作業用!$C$6=0,"-",[1]転記作業用!$C$6))</f>
        <v>-</v>
      </c>
      <c r="C5" s="88" t="str">
        <f>IF('[1]調査票（Q5）'!B8="","-",'[1]調査票（Q5）'!B8)</f>
        <v>-</v>
      </c>
      <c r="D5" s="88" t="str">
        <f>IF('[1]調査票（Q5）'!E8="","-",'[1]調査票（Q5）'!E8)</f>
        <v>-</v>
      </c>
      <c r="E5" s="88" t="str">
        <f>IF('[1]調査票（Q5）'!G8="","-",'[1]調査票（Q5）'!G8)</f>
        <v>-</v>
      </c>
      <c r="F5" s="88" t="str">
        <f>IF('[1]調査票（Q5）'!H8="","-",'[1]調査票（Q5）'!H8)</f>
        <v>-</v>
      </c>
      <c r="G5" s="88" t="str">
        <f>IF('[1]調査票（Q5）'!I8="","-",'[1]調査票（Q5）'!I8)</f>
        <v>-</v>
      </c>
      <c r="H5" s="88" t="str">
        <f>IF('[1]調査票（Q5）'!K8="","-",'[1]調査票（Q5）'!K8)</f>
        <v>-</v>
      </c>
      <c r="I5" s="88" t="str">
        <f>IF('[1]調査票（Q5）'!K8=1,"*",IF('[1]調査票（Q5）'!M8="","-",'[1]調査票（Q5）'!M8))</f>
        <v>-</v>
      </c>
      <c r="J5" s="88" t="str">
        <f>IF('[1]調査票（Q5）'!K8=1,"*",IF(OR('[1]調査票（Q5）'!M8=1,'[1]調査票（Q5）'!M8=2,'[1]調査票（Q5）'!M8=9),"*",IF('[1]調査票（Q5）'!R8="","-",'[1]調査票（Q5）'!R8)))</f>
        <v>-</v>
      </c>
      <c r="K5" s="88" t="str">
        <f>IF('[1]調査票（Q5）'!K8=1,"*",IF(OR('[1]調査票（Q5）'!M8=1,'[1]調査票（Q5）'!M8=2,'[1]調査票（Q5）'!M8=9),"*",IF('[1]調査票（Q5）'!T8="","-",'[1]調査票（Q5）'!T8)))</f>
        <v>-</v>
      </c>
    </row>
    <row r="6" spans="1:13" x14ac:dyDescent="0.4">
      <c r="A6" s="87" t="str">
        <f>IF(SUM(C6:K6)=0,"",2)</f>
        <v/>
      </c>
      <c r="B6" s="88" t="str">
        <f>IF(COUNTIF([1]転記作業用!$A$6:$B$6,"&lt;&gt;0")&gt;1,"",IF([1]転記作業用!$C$6=0,"-",[1]転記作業用!$C$6))</f>
        <v>-</v>
      </c>
      <c r="C6" s="88" t="str">
        <f>IF('[1]調査票（Q5）'!B9="","-",'[1]調査票（Q5）'!B9)</f>
        <v>-</v>
      </c>
      <c r="D6" s="88" t="str">
        <f>IF('[1]調査票（Q5）'!E9="","-",'[1]調査票（Q5）'!E9)</f>
        <v>-</v>
      </c>
      <c r="E6" s="88" t="str">
        <f>IF('[1]調査票（Q5）'!G9="","-",'[1]調査票（Q5）'!G9)</f>
        <v>-</v>
      </c>
      <c r="F6" s="88" t="str">
        <f>IF('[1]調査票（Q5）'!H9="","-",'[1]調査票（Q5）'!H9)</f>
        <v>-</v>
      </c>
      <c r="G6" s="88" t="str">
        <f>IF('[1]調査票（Q5）'!I9="","-",'[1]調査票（Q5）'!I9)</f>
        <v>-</v>
      </c>
      <c r="H6" s="88" t="str">
        <f>IF('[1]調査票（Q5）'!K9="","-",'[1]調査票（Q5）'!K9)</f>
        <v>-</v>
      </c>
      <c r="I6" s="88" t="str">
        <f>IF('[1]調査票（Q5）'!K9=1,"*",IF('[1]調査票（Q5）'!M9="","-",'[1]調査票（Q5）'!M9))</f>
        <v>-</v>
      </c>
      <c r="J6" s="88" t="str">
        <f>IF('[1]調査票（Q5）'!K9=1,"*",IF(OR('[1]調査票（Q5）'!M9=1,'[1]調査票（Q5）'!M9=2,'[1]調査票（Q5）'!M9=9),"*",IF('[1]調査票（Q5）'!R9="","-",'[1]調査票（Q5）'!R9)))</f>
        <v>-</v>
      </c>
      <c r="K6" s="88" t="str">
        <f>IF('[1]調査票（Q5）'!K9=1,"*",IF(OR('[1]調査票（Q5）'!M9=1,'[1]調査票（Q5）'!M9=2,'[1]調査票（Q5）'!M9=9),"*",IF('[1]調査票（Q5）'!T9="","-",'[1]調査票（Q5）'!T9)))</f>
        <v>-</v>
      </c>
    </row>
    <row r="7" spans="1:13" x14ac:dyDescent="0.4">
      <c r="A7" s="87" t="str">
        <f>IF(SUM(C7:K7)=0,"",3)</f>
        <v/>
      </c>
      <c r="B7" s="88" t="str">
        <f>IF(COUNTIF([1]転記作業用!$A$6:$B$6,"&lt;&gt;0")&gt;1,"",IF([1]転記作業用!$C$6=0,"-",[1]転記作業用!$C$6))</f>
        <v>-</v>
      </c>
      <c r="C7" s="88" t="str">
        <f>IF('[1]調査票（Q5）'!B10="","-",'[1]調査票（Q5）'!B10)</f>
        <v>-</v>
      </c>
      <c r="D7" s="88" t="str">
        <f>IF('[1]調査票（Q5）'!E10="","-",'[1]調査票（Q5）'!E10)</f>
        <v>-</v>
      </c>
      <c r="E7" s="88" t="str">
        <f>IF('[1]調査票（Q5）'!G10="","-",'[1]調査票（Q5）'!G10)</f>
        <v>-</v>
      </c>
      <c r="F7" s="88" t="str">
        <f>IF('[1]調査票（Q5）'!H10="","-",'[1]調査票（Q5）'!H10)</f>
        <v>-</v>
      </c>
      <c r="G7" s="88" t="str">
        <f>IF('[1]調査票（Q5）'!I10="","-",'[1]調査票（Q5）'!I10)</f>
        <v>-</v>
      </c>
      <c r="H7" s="88" t="str">
        <f>IF('[1]調査票（Q5）'!K10="","-",'[1]調査票（Q5）'!K10)</f>
        <v>-</v>
      </c>
      <c r="I7" s="88" t="str">
        <f>IF('[1]調査票（Q5）'!K10=1,"*",IF('[1]調査票（Q5）'!M10="","-",'[1]調査票（Q5）'!M10))</f>
        <v>-</v>
      </c>
      <c r="J7" s="88" t="str">
        <f>IF('[1]調査票（Q5）'!K10=1,"*",IF(OR('[1]調査票（Q5）'!M10=1,'[1]調査票（Q5）'!M10=2,'[1]調査票（Q5）'!M10=9),"*",IF('[1]調査票（Q5）'!R10="","-",'[1]調査票（Q5）'!R10)))</f>
        <v>-</v>
      </c>
      <c r="K7" s="88" t="str">
        <f>IF('[1]調査票（Q5）'!K10=1,"*",IF(OR('[1]調査票（Q5）'!M10=1,'[1]調査票（Q5）'!M10=2,'[1]調査票（Q5）'!M10=9),"*",IF('[1]調査票（Q5）'!T10="","-",'[1]調査票（Q5）'!T10)))</f>
        <v>-</v>
      </c>
    </row>
    <row r="8" spans="1:13" x14ac:dyDescent="0.4">
      <c r="A8" s="87" t="str">
        <f>IF(SUM(C8:K8)=0,"",4)</f>
        <v/>
      </c>
      <c r="B8" s="88" t="str">
        <f>IF(COUNTIF([1]転記作業用!$A$6:$B$6,"&lt;&gt;0")&gt;1,"",IF([1]転記作業用!$C$6=0,"-",[1]転記作業用!$C$6))</f>
        <v>-</v>
      </c>
      <c r="C8" s="88" t="str">
        <f>IF('[1]調査票（Q5）'!B11="","-",'[1]調査票（Q5）'!B11)</f>
        <v>-</v>
      </c>
      <c r="D8" s="88" t="str">
        <f>IF('[1]調査票（Q5）'!E11="","-",'[1]調査票（Q5）'!E11)</f>
        <v>-</v>
      </c>
      <c r="E8" s="88" t="str">
        <f>IF('[1]調査票（Q5）'!G11="","-",'[1]調査票（Q5）'!G11)</f>
        <v>-</v>
      </c>
      <c r="F8" s="88" t="str">
        <f>IF('[1]調査票（Q5）'!H11="","-",'[1]調査票（Q5）'!H11)</f>
        <v>-</v>
      </c>
      <c r="G8" s="88" t="str">
        <f>IF('[1]調査票（Q5）'!I11="","-",'[1]調査票（Q5）'!I11)</f>
        <v>-</v>
      </c>
      <c r="H8" s="88" t="str">
        <f>IF('[1]調査票（Q5）'!K11="","-",'[1]調査票（Q5）'!K11)</f>
        <v>-</v>
      </c>
      <c r="I8" s="88" t="str">
        <f>IF('[1]調査票（Q5）'!K11=1,"*",IF('[1]調査票（Q5）'!M11="","-",'[1]調査票（Q5）'!M11))</f>
        <v>-</v>
      </c>
      <c r="J8" s="88" t="str">
        <f>IF('[1]調査票（Q5）'!K11=1,"*",IF(OR('[1]調査票（Q5）'!M11=1,'[1]調査票（Q5）'!M11=2,'[1]調査票（Q5）'!M11=9),"*",IF('[1]調査票（Q5）'!R11="","-",'[1]調査票（Q5）'!R11)))</f>
        <v>-</v>
      </c>
      <c r="K8" s="88" t="str">
        <f>IF('[1]調査票（Q5）'!K11=1,"*",IF(OR('[1]調査票（Q5）'!M11=1,'[1]調査票（Q5）'!M11=2,'[1]調査票（Q5）'!M11=9),"*",IF('[1]調査票（Q5）'!T11="","-",'[1]調査票（Q5）'!T11)))</f>
        <v>-</v>
      </c>
    </row>
    <row r="9" spans="1:13" x14ac:dyDescent="0.4">
      <c r="A9" s="87" t="str">
        <f>IF(SUM(C9:K9)=0,"",5)</f>
        <v/>
      </c>
      <c r="B9" s="88" t="str">
        <f>IF(COUNTIF([1]転記作業用!$A$6:$B$6,"&lt;&gt;0")&gt;1,"",IF([1]転記作業用!$C$6=0,"-",[1]転記作業用!$C$6))</f>
        <v>-</v>
      </c>
      <c r="C9" s="88" t="str">
        <f>IF('[1]調査票（Q5）'!B12="","-",'[1]調査票（Q5）'!B12)</f>
        <v>-</v>
      </c>
      <c r="D9" s="88" t="str">
        <f>IF('[1]調査票（Q5）'!E12="","-",'[1]調査票（Q5）'!E12)</f>
        <v>-</v>
      </c>
      <c r="E9" s="88" t="str">
        <f>IF('[1]調査票（Q5）'!G12="","-",'[1]調査票（Q5）'!G12)</f>
        <v>-</v>
      </c>
      <c r="F9" s="88" t="str">
        <f>IF('[1]調査票（Q5）'!H12="","-",'[1]調査票（Q5）'!H12)</f>
        <v>-</v>
      </c>
      <c r="G9" s="88" t="str">
        <f>IF('[1]調査票（Q5）'!I12="","-",'[1]調査票（Q5）'!I12)</f>
        <v>-</v>
      </c>
      <c r="H9" s="88" t="str">
        <f>IF('[1]調査票（Q5）'!K12="","-",'[1]調査票（Q5）'!K12)</f>
        <v>-</v>
      </c>
      <c r="I9" s="88" t="str">
        <f>IF('[1]調査票（Q5）'!K12=1,"*",IF('[1]調査票（Q5）'!M12="","-",'[1]調査票（Q5）'!M12))</f>
        <v>-</v>
      </c>
      <c r="J9" s="88" t="str">
        <f>IF('[1]調査票（Q5）'!K12=1,"*",IF(OR('[1]調査票（Q5）'!M12=1,'[1]調査票（Q5）'!M12=2,'[1]調査票（Q5）'!M12=9),"*",IF('[1]調査票（Q5）'!R12="","-",'[1]調査票（Q5）'!R12)))</f>
        <v>-</v>
      </c>
      <c r="K9" s="88" t="str">
        <f>IF('[1]調査票（Q5）'!K12=1,"*",IF(OR('[1]調査票（Q5）'!M12=1,'[1]調査票（Q5）'!M12=2,'[1]調査票（Q5）'!M12=9),"*",IF('[1]調査票（Q5）'!T12="","-",'[1]調査票（Q5）'!T12)))</f>
        <v>-</v>
      </c>
    </row>
    <row r="10" spans="1:13" x14ac:dyDescent="0.4">
      <c r="A10" s="87" t="str">
        <f>IF(SUM(C10:K10)=0,"",6)</f>
        <v/>
      </c>
      <c r="B10" s="88" t="str">
        <f>IF(COUNTIF([1]転記作業用!$A$6:$B$6,"&lt;&gt;0")&gt;1,"",IF([1]転記作業用!$C$6=0,"-",[1]転記作業用!$C$6))</f>
        <v>-</v>
      </c>
      <c r="C10" s="88" t="str">
        <f>IF('[1]調査票（Q5）'!B13="","-",'[1]調査票（Q5）'!B13)</f>
        <v>-</v>
      </c>
      <c r="D10" s="88" t="str">
        <f>IF('[1]調査票（Q5）'!E13="","-",'[1]調査票（Q5）'!E13)</f>
        <v>-</v>
      </c>
      <c r="E10" s="88" t="str">
        <f>IF('[1]調査票（Q5）'!G13="","-",'[1]調査票（Q5）'!G13)</f>
        <v>-</v>
      </c>
      <c r="F10" s="88" t="str">
        <f>IF('[1]調査票（Q5）'!H13="","-",'[1]調査票（Q5）'!H13)</f>
        <v>-</v>
      </c>
      <c r="G10" s="88" t="str">
        <f>IF('[1]調査票（Q5）'!I13="","-",'[1]調査票（Q5）'!I13)</f>
        <v>-</v>
      </c>
      <c r="H10" s="88" t="str">
        <f>IF('[1]調査票（Q5）'!K13="","-",'[1]調査票（Q5）'!K13)</f>
        <v>-</v>
      </c>
      <c r="I10" s="88" t="str">
        <f>IF('[1]調査票（Q5）'!K13=1,"*",IF('[1]調査票（Q5）'!M13="","-",'[1]調査票（Q5）'!M13))</f>
        <v>-</v>
      </c>
      <c r="J10" s="88" t="str">
        <f>IF('[1]調査票（Q5）'!K13=1,"*",IF(OR('[1]調査票（Q5）'!M13=1,'[1]調査票（Q5）'!M13=2,'[1]調査票（Q5）'!M13=9),"*",IF('[1]調査票（Q5）'!R13="","-",'[1]調査票（Q5）'!R13)))</f>
        <v>-</v>
      </c>
      <c r="K10" s="88" t="str">
        <f>IF('[1]調査票（Q5）'!K13=1,"*",IF(OR('[1]調査票（Q5）'!M13=1,'[1]調査票（Q5）'!M13=2,'[1]調査票（Q5）'!M13=9),"*",IF('[1]調査票（Q5）'!T13="","-",'[1]調査票（Q5）'!T13)))</f>
        <v>-</v>
      </c>
    </row>
    <row r="11" spans="1:13" x14ac:dyDescent="0.4">
      <c r="A11" s="87" t="str">
        <f>IF(SUM(C11:K11)=0,"",7)</f>
        <v/>
      </c>
      <c r="B11" s="88" t="str">
        <f>IF(COUNTIF([1]転記作業用!$A$6:$B$6,"&lt;&gt;0")&gt;1,"",IF([1]転記作業用!$C$6=0,"-",[1]転記作業用!$C$6))</f>
        <v>-</v>
      </c>
      <c r="C11" s="88" t="str">
        <f>IF('[1]調査票（Q5）'!B14="","-",'[1]調査票（Q5）'!B14)</f>
        <v>-</v>
      </c>
      <c r="D11" s="88" t="str">
        <f>IF('[1]調査票（Q5）'!E14="","-",'[1]調査票（Q5）'!E14)</f>
        <v>-</v>
      </c>
      <c r="E11" s="88" t="str">
        <f>IF('[1]調査票（Q5）'!G14="","-",'[1]調査票（Q5）'!G14)</f>
        <v>-</v>
      </c>
      <c r="F11" s="88" t="str">
        <f>IF('[1]調査票（Q5）'!H14="","-",'[1]調査票（Q5）'!H14)</f>
        <v>-</v>
      </c>
      <c r="G11" s="88" t="str">
        <f>IF('[1]調査票（Q5）'!I14="","-",'[1]調査票（Q5）'!I14)</f>
        <v>-</v>
      </c>
      <c r="H11" s="88" t="str">
        <f>IF('[1]調査票（Q5）'!K14="","-",'[1]調査票（Q5）'!K14)</f>
        <v>-</v>
      </c>
      <c r="I11" s="88" t="str">
        <f>IF('[1]調査票（Q5）'!K14=1,"*",IF('[1]調査票（Q5）'!M14="","-",'[1]調査票（Q5）'!M14))</f>
        <v>-</v>
      </c>
      <c r="J11" s="88" t="str">
        <f>IF('[1]調査票（Q5）'!K14=1,"*",IF(OR('[1]調査票（Q5）'!M14=1,'[1]調査票（Q5）'!M14=2,'[1]調査票（Q5）'!M14=9),"*",IF('[1]調査票（Q5）'!R14="","-",'[1]調査票（Q5）'!R14)))</f>
        <v>-</v>
      </c>
      <c r="K11" s="88" t="str">
        <f>IF('[1]調査票（Q5）'!K14=1,"*",IF(OR('[1]調査票（Q5）'!M14=1,'[1]調査票（Q5）'!M14=2,'[1]調査票（Q5）'!M14=9),"*",IF('[1]調査票（Q5）'!T14="","-",'[1]調査票（Q5）'!T14)))</f>
        <v>-</v>
      </c>
    </row>
    <row r="12" spans="1:13" x14ac:dyDescent="0.4">
      <c r="A12" s="87" t="str">
        <f>IF(SUM(C12:K12)=0,"",8)</f>
        <v/>
      </c>
      <c r="B12" s="88" t="str">
        <f>IF(COUNTIF([1]転記作業用!$A$6:$B$6,"&lt;&gt;0")&gt;1,"",IF([1]転記作業用!$C$6=0,"-",[1]転記作業用!$C$6))</f>
        <v>-</v>
      </c>
      <c r="C12" s="88" t="str">
        <f>IF('[1]調査票（Q5）'!B15="","-",'[1]調査票（Q5）'!B15)</f>
        <v>-</v>
      </c>
      <c r="D12" s="88" t="str">
        <f>IF('[1]調査票（Q5）'!E15="","-",'[1]調査票（Q5）'!E15)</f>
        <v>-</v>
      </c>
      <c r="E12" s="88" t="str">
        <f>IF('[1]調査票（Q5）'!G15="","-",'[1]調査票（Q5）'!G15)</f>
        <v>-</v>
      </c>
      <c r="F12" s="88" t="str">
        <f>IF('[1]調査票（Q5）'!H15="","-",'[1]調査票（Q5）'!H15)</f>
        <v>-</v>
      </c>
      <c r="G12" s="88" t="str">
        <f>IF('[1]調査票（Q5）'!I15="","-",'[1]調査票（Q5）'!I15)</f>
        <v>-</v>
      </c>
      <c r="H12" s="88" t="str">
        <f>IF('[1]調査票（Q5）'!K15="","-",'[1]調査票（Q5）'!K15)</f>
        <v>-</v>
      </c>
      <c r="I12" s="88" t="str">
        <f>IF('[1]調査票（Q5）'!K15=1,"*",IF('[1]調査票（Q5）'!M15="","-",'[1]調査票（Q5）'!M15))</f>
        <v>-</v>
      </c>
      <c r="J12" s="88" t="str">
        <f>IF('[1]調査票（Q5）'!K15=1,"*",IF(OR('[1]調査票（Q5）'!M15=1,'[1]調査票（Q5）'!M15=2,'[1]調査票（Q5）'!M15=9),"*",IF('[1]調査票（Q5）'!R15="","-",'[1]調査票（Q5）'!R15)))</f>
        <v>-</v>
      </c>
      <c r="K12" s="88" t="str">
        <f>IF('[1]調査票（Q5）'!K15=1,"*",IF(OR('[1]調査票（Q5）'!M15=1,'[1]調査票（Q5）'!M15=2,'[1]調査票（Q5）'!M15=9),"*",IF('[1]調査票（Q5）'!T15="","-",'[1]調査票（Q5）'!T15)))</f>
        <v>-</v>
      </c>
    </row>
    <row r="13" spans="1:13" x14ac:dyDescent="0.4">
      <c r="A13" s="87" t="str">
        <f>IF(SUM(C13:K13)=0,"",9)</f>
        <v/>
      </c>
      <c r="B13" s="88" t="str">
        <f>IF(COUNTIF([1]転記作業用!$A$6:$B$6,"&lt;&gt;0")&gt;1,"",IF([1]転記作業用!$C$6=0,"-",[1]転記作業用!$C$6))</f>
        <v>-</v>
      </c>
      <c r="C13" s="88" t="str">
        <f>IF('[1]調査票（Q5）'!B16="","-",'[1]調査票（Q5）'!B16)</f>
        <v>-</v>
      </c>
      <c r="D13" s="88" t="str">
        <f>IF('[1]調査票（Q5）'!E16="","-",'[1]調査票（Q5）'!E16)</f>
        <v>-</v>
      </c>
      <c r="E13" s="88" t="str">
        <f>IF('[1]調査票（Q5）'!G16="","-",'[1]調査票（Q5）'!G16)</f>
        <v>-</v>
      </c>
      <c r="F13" s="88" t="str">
        <f>IF('[1]調査票（Q5）'!H16="","-",'[1]調査票（Q5）'!H16)</f>
        <v>-</v>
      </c>
      <c r="G13" s="88" t="str">
        <f>IF('[1]調査票（Q5）'!I16="","-",'[1]調査票（Q5）'!I16)</f>
        <v>-</v>
      </c>
      <c r="H13" s="88" t="str">
        <f>IF('[1]調査票（Q5）'!K16="","-",'[1]調査票（Q5）'!K16)</f>
        <v>-</v>
      </c>
      <c r="I13" s="88" t="str">
        <f>IF('[1]調査票（Q5）'!K16=1,"*",IF('[1]調査票（Q5）'!M16="","-",'[1]調査票（Q5）'!M16))</f>
        <v>-</v>
      </c>
      <c r="J13" s="88" t="str">
        <f>IF('[1]調査票（Q5）'!K16=1,"*",IF(OR('[1]調査票（Q5）'!M16=1,'[1]調査票（Q5）'!M16=2,'[1]調査票（Q5）'!M16=9),"*",IF('[1]調査票（Q5）'!R16="","-",'[1]調査票（Q5）'!R16)))</f>
        <v>-</v>
      </c>
      <c r="K13" s="88" t="str">
        <f>IF('[1]調査票（Q5）'!K16=1,"*",IF(OR('[1]調査票（Q5）'!M16=1,'[1]調査票（Q5）'!M16=2,'[1]調査票（Q5）'!M16=9),"*",IF('[1]調査票（Q5）'!T16="","-",'[1]調査票（Q5）'!T16)))</f>
        <v>-</v>
      </c>
    </row>
    <row r="14" spans="1:13" x14ac:dyDescent="0.4">
      <c r="A14" s="87" t="str">
        <f>IF(SUM(C14:K14)=0,"",10)</f>
        <v/>
      </c>
      <c r="B14" s="88" t="str">
        <f>IF(COUNTIF([1]転記作業用!$A$6:$B$6,"&lt;&gt;0")&gt;1,"",IF([1]転記作業用!$C$6=0,"-",[1]転記作業用!$C$6))</f>
        <v>-</v>
      </c>
      <c r="C14" s="88" t="str">
        <f>IF('[1]調査票（Q5）'!B17="","-",'[1]調査票（Q5）'!B17)</f>
        <v>-</v>
      </c>
      <c r="D14" s="88" t="str">
        <f>IF('[1]調査票（Q5）'!E17="","-",'[1]調査票（Q5）'!E17)</f>
        <v>-</v>
      </c>
      <c r="E14" s="88" t="str">
        <f>IF('[1]調査票（Q5）'!G17="","-",'[1]調査票（Q5）'!G17)</f>
        <v>-</v>
      </c>
      <c r="F14" s="88" t="str">
        <f>IF('[1]調査票（Q5）'!H17="","-",'[1]調査票（Q5）'!H17)</f>
        <v>-</v>
      </c>
      <c r="G14" s="88" t="str">
        <f>IF('[1]調査票（Q5）'!I17="","-",'[1]調査票（Q5）'!I17)</f>
        <v>-</v>
      </c>
      <c r="H14" s="88" t="str">
        <f>IF('[1]調査票（Q5）'!K17="","-",'[1]調査票（Q5）'!K17)</f>
        <v>-</v>
      </c>
      <c r="I14" s="88" t="str">
        <f>IF('[1]調査票（Q5）'!K17=1,"*",IF('[1]調査票（Q5）'!M17="","-",'[1]調査票（Q5）'!M17))</f>
        <v>-</v>
      </c>
      <c r="J14" s="88" t="str">
        <f>IF('[1]調査票（Q5）'!K17=1,"*",IF(OR('[1]調査票（Q5）'!M17=1,'[1]調査票（Q5）'!M17=2,'[1]調査票（Q5）'!M17=9),"*",IF('[1]調査票（Q5）'!R17="","-",'[1]調査票（Q5）'!R17)))</f>
        <v>-</v>
      </c>
      <c r="K14" s="88" t="str">
        <f>IF('[1]調査票（Q5）'!K17=1,"*",IF(OR('[1]調査票（Q5）'!M17=1,'[1]調査票（Q5）'!M17=2,'[1]調査票（Q5）'!M17=9),"*",IF('[1]調査票（Q5）'!T17="","-",'[1]調査票（Q5）'!T17)))</f>
        <v>-</v>
      </c>
    </row>
    <row r="15" spans="1:13" x14ac:dyDescent="0.4">
      <c r="A15" s="87" t="str">
        <f>IF(SUM(C15:K15)=0,"",11)</f>
        <v/>
      </c>
      <c r="B15" s="88" t="str">
        <f>IF(COUNTIF([1]転記作業用!$A$6:$B$6,"&lt;&gt;0")&gt;1,"",IF([1]転記作業用!$C$6=0,"-",[1]転記作業用!$C$6))</f>
        <v>-</v>
      </c>
      <c r="C15" s="88" t="str">
        <f>IF('[1]調査票（Q5）'!B18="","-",'[1]調査票（Q5）'!B18)</f>
        <v>-</v>
      </c>
      <c r="D15" s="88" t="str">
        <f>IF('[1]調査票（Q5）'!E18="","-",'[1]調査票（Q5）'!E18)</f>
        <v>-</v>
      </c>
      <c r="E15" s="88" t="str">
        <f>IF('[1]調査票（Q5）'!G18="","-",'[1]調査票（Q5）'!G18)</f>
        <v>-</v>
      </c>
      <c r="F15" s="88" t="str">
        <f>IF('[1]調査票（Q5）'!H18="","-",'[1]調査票（Q5）'!H18)</f>
        <v>-</v>
      </c>
      <c r="G15" s="88" t="str">
        <f>IF('[1]調査票（Q5）'!I18="","-",'[1]調査票（Q5）'!I18)</f>
        <v>-</v>
      </c>
      <c r="H15" s="88" t="str">
        <f>IF('[1]調査票（Q5）'!K18="","-",'[1]調査票（Q5）'!K18)</f>
        <v>-</v>
      </c>
      <c r="I15" s="88" t="str">
        <f>IF('[1]調査票（Q5）'!K18=1,"*",IF('[1]調査票（Q5）'!M18="","-",'[1]調査票（Q5）'!M18))</f>
        <v>-</v>
      </c>
      <c r="J15" s="88" t="str">
        <f>IF('[1]調査票（Q5）'!K18=1,"*",IF(OR('[1]調査票（Q5）'!M18=1,'[1]調査票（Q5）'!M18=2,'[1]調査票（Q5）'!M18=9),"*",IF('[1]調査票（Q5）'!R18="","-",'[1]調査票（Q5）'!R18)))</f>
        <v>-</v>
      </c>
      <c r="K15" s="88" t="str">
        <f>IF('[1]調査票（Q5）'!K18=1,"*",IF(OR('[1]調査票（Q5）'!M18=1,'[1]調査票（Q5）'!M18=2,'[1]調査票（Q5）'!M18=9),"*",IF('[1]調査票（Q5）'!T18="","-",'[1]調査票（Q5）'!T18)))</f>
        <v>-</v>
      </c>
    </row>
    <row r="16" spans="1:13" x14ac:dyDescent="0.4">
      <c r="A16" s="87" t="str">
        <f>IF(SUM(C16:K16)=0,"",12)</f>
        <v/>
      </c>
      <c r="B16" s="88" t="str">
        <f>IF(COUNTIF([1]転記作業用!$A$6:$B$6,"&lt;&gt;0")&gt;1,"",IF([1]転記作業用!$C$6=0,"-",[1]転記作業用!$C$6))</f>
        <v>-</v>
      </c>
      <c r="C16" s="88" t="str">
        <f>IF('[1]調査票（Q5）'!B19="","-",'[1]調査票（Q5）'!B19)</f>
        <v>-</v>
      </c>
      <c r="D16" s="88" t="str">
        <f>IF('[1]調査票（Q5）'!E19="","-",'[1]調査票（Q5）'!E19)</f>
        <v>-</v>
      </c>
      <c r="E16" s="88" t="str">
        <f>IF('[1]調査票（Q5）'!G19="","-",'[1]調査票（Q5）'!G19)</f>
        <v>-</v>
      </c>
      <c r="F16" s="88" t="str">
        <f>IF('[1]調査票（Q5）'!H19="","-",'[1]調査票（Q5）'!H19)</f>
        <v>-</v>
      </c>
      <c r="G16" s="88" t="str">
        <f>IF('[1]調査票（Q5）'!I19="","-",'[1]調査票（Q5）'!I19)</f>
        <v>-</v>
      </c>
      <c r="H16" s="88" t="str">
        <f>IF('[1]調査票（Q5）'!K19="","-",'[1]調査票（Q5）'!K19)</f>
        <v>-</v>
      </c>
      <c r="I16" s="88" t="str">
        <f>IF('[1]調査票（Q5）'!K19=1,"*",IF('[1]調査票（Q5）'!M19="","-",'[1]調査票（Q5）'!M19))</f>
        <v>-</v>
      </c>
      <c r="J16" s="88" t="str">
        <f>IF('[1]調査票（Q5）'!K19=1,"*",IF(OR('[1]調査票（Q5）'!M19=1,'[1]調査票（Q5）'!M19=2,'[1]調査票（Q5）'!M19=9),"*",IF('[1]調査票（Q5）'!R19="","-",'[1]調査票（Q5）'!R19)))</f>
        <v>-</v>
      </c>
      <c r="K16" s="88" t="str">
        <f>IF('[1]調査票（Q5）'!K19=1,"*",IF(OR('[1]調査票（Q5）'!M19=1,'[1]調査票（Q5）'!M19=2,'[1]調査票（Q5）'!M19=9),"*",IF('[1]調査票（Q5）'!T19="","-",'[1]調査票（Q5）'!T19)))</f>
        <v>-</v>
      </c>
    </row>
    <row r="17" spans="1:11" x14ac:dyDescent="0.4">
      <c r="A17" s="87" t="str">
        <f>IF(SUM(C17:K17)=0,"",13)</f>
        <v/>
      </c>
      <c r="B17" s="88" t="str">
        <f>IF(COUNTIF([1]転記作業用!$A$6:$B$6,"&lt;&gt;0")&gt;1,"",IF([1]転記作業用!$C$6=0,"-",[1]転記作業用!$C$6))</f>
        <v>-</v>
      </c>
      <c r="C17" s="88" t="str">
        <f>IF('[1]調査票（Q5）'!B20="","-",'[1]調査票（Q5）'!B20)</f>
        <v>-</v>
      </c>
      <c r="D17" s="88" t="str">
        <f>IF('[1]調査票（Q5）'!E20="","-",'[1]調査票（Q5）'!E20)</f>
        <v>-</v>
      </c>
      <c r="E17" s="88" t="str">
        <f>IF('[1]調査票（Q5）'!G20="","-",'[1]調査票（Q5）'!G20)</f>
        <v>-</v>
      </c>
      <c r="F17" s="88" t="str">
        <f>IF('[1]調査票（Q5）'!H20="","-",'[1]調査票（Q5）'!H20)</f>
        <v>-</v>
      </c>
      <c r="G17" s="88" t="str">
        <f>IF('[1]調査票（Q5）'!I20="","-",'[1]調査票（Q5）'!I20)</f>
        <v>-</v>
      </c>
      <c r="H17" s="88" t="str">
        <f>IF('[1]調査票（Q5）'!K20="","-",'[1]調査票（Q5）'!K20)</f>
        <v>-</v>
      </c>
      <c r="I17" s="88" t="str">
        <f>IF('[1]調査票（Q5）'!K20=1,"*",IF('[1]調査票（Q5）'!M20="","-",'[1]調査票（Q5）'!M20))</f>
        <v>-</v>
      </c>
      <c r="J17" s="88" t="str">
        <f>IF('[1]調査票（Q5）'!K20=1,"*",IF(OR('[1]調査票（Q5）'!M20=1,'[1]調査票（Q5）'!M20=2,'[1]調査票（Q5）'!M20=9),"*",IF('[1]調査票（Q5）'!R20="","-",'[1]調査票（Q5）'!R20)))</f>
        <v>-</v>
      </c>
      <c r="K17" s="88" t="str">
        <f>IF('[1]調査票（Q5）'!K20=1,"*",IF(OR('[1]調査票（Q5）'!M20=1,'[1]調査票（Q5）'!M20=2,'[1]調査票（Q5）'!M20=9),"*",IF('[1]調査票（Q5）'!T20="","-",'[1]調査票（Q5）'!T20)))</f>
        <v>-</v>
      </c>
    </row>
    <row r="18" spans="1:11" x14ac:dyDescent="0.4">
      <c r="A18" s="87" t="str">
        <f>IF(SUM(C18:K18)=0,"",14)</f>
        <v/>
      </c>
      <c r="B18" s="88" t="str">
        <f>IF(COUNTIF([1]転記作業用!$A$6:$B$6,"&lt;&gt;0")&gt;1,"",IF([1]転記作業用!$C$6=0,"-",[1]転記作業用!$C$6))</f>
        <v>-</v>
      </c>
      <c r="C18" s="88" t="str">
        <f>IF('[1]調査票（Q5）'!B21="","-",'[1]調査票（Q5）'!B21)</f>
        <v>-</v>
      </c>
      <c r="D18" s="88" t="str">
        <f>IF('[1]調査票（Q5）'!E21="","-",'[1]調査票（Q5）'!E21)</f>
        <v>-</v>
      </c>
      <c r="E18" s="88" t="str">
        <f>IF('[1]調査票（Q5）'!G21="","-",'[1]調査票（Q5）'!G21)</f>
        <v>-</v>
      </c>
      <c r="F18" s="88" t="str">
        <f>IF('[1]調査票（Q5）'!H21="","-",'[1]調査票（Q5）'!H21)</f>
        <v>-</v>
      </c>
      <c r="G18" s="88" t="str">
        <f>IF('[1]調査票（Q5）'!I21="","-",'[1]調査票（Q5）'!I21)</f>
        <v>-</v>
      </c>
      <c r="H18" s="88" t="str">
        <f>IF('[1]調査票（Q5）'!K21="","-",'[1]調査票（Q5）'!K21)</f>
        <v>-</v>
      </c>
      <c r="I18" s="88" t="str">
        <f>IF('[1]調査票（Q5）'!K21=1,"*",IF('[1]調査票（Q5）'!M21="","-",'[1]調査票（Q5）'!M21))</f>
        <v>-</v>
      </c>
      <c r="J18" s="88" t="str">
        <f>IF('[1]調査票（Q5）'!K21=1,"*",IF(OR('[1]調査票（Q5）'!M21=1,'[1]調査票（Q5）'!M21=2,'[1]調査票（Q5）'!M21=9),"*",IF('[1]調査票（Q5）'!R21="","-",'[1]調査票（Q5）'!R21)))</f>
        <v>-</v>
      </c>
      <c r="K18" s="88" t="str">
        <f>IF('[1]調査票（Q5）'!K21=1,"*",IF(OR('[1]調査票（Q5）'!M21=1,'[1]調査票（Q5）'!M21=2,'[1]調査票（Q5）'!M21=9),"*",IF('[1]調査票（Q5）'!T21="","-",'[1]調査票（Q5）'!T21)))</f>
        <v>-</v>
      </c>
    </row>
    <row r="19" spans="1:11" x14ac:dyDescent="0.4">
      <c r="A19" s="87" t="str">
        <f>IF(SUM(C19:K19)=0,"",15)</f>
        <v/>
      </c>
      <c r="B19" s="88" t="str">
        <f>IF(COUNTIF([1]転記作業用!$A$6:$B$6,"&lt;&gt;0")&gt;1,"",IF([1]転記作業用!$C$6=0,"-",[1]転記作業用!$C$6))</f>
        <v>-</v>
      </c>
      <c r="C19" s="88" t="str">
        <f>IF('[1]調査票（Q5）'!B22="","-",'[1]調査票（Q5）'!B22)</f>
        <v>-</v>
      </c>
      <c r="D19" s="88" t="str">
        <f>IF('[1]調査票（Q5）'!E22="","-",'[1]調査票（Q5）'!E22)</f>
        <v>-</v>
      </c>
      <c r="E19" s="88" t="str">
        <f>IF('[1]調査票（Q5）'!G22="","-",'[1]調査票（Q5）'!G22)</f>
        <v>-</v>
      </c>
      <c r="F19" s="88" t="str">
        <f>IF('[1]調査票（Q5）'!H22="","-",'[1]調査票（Q5）'!H22)</f>
        <v>-</v>
      </c>
      <c r="G19" s="88" t="str">
        <f>IF('[1]調査票（Q5）'!I22="","-",'[1]調査票（Q5）'!I22)</f>
        <v>-</v>
      </c>
      <c r="H19" s="88" t="str">
        <f>IF('[1]調査票（Q5）'!K22="","-",'[1]調査票（Q5）'!K22)</f>
        <v>-</v>
      </c>
      <c r="I19" s="88" t="str">
        <f>IF('[1]調査票（Q5）'!K22=1,"*",IF('[1]調査票（Q5）'!M22="","-",'[1]調査票（Q5）'!M22))</f>
        <v>-</v>
      </c>
      <c r="J19" s="88" t="str">
        <f>IF('[1]調査票（Q5）'!K22=1,"*",IF(OR('[1]調査票（Q5）'!M22=1,'[1]調査票（Q5）'!M22=2,'[1]調査票（Q5）'!M22=9),"*",IF('[1]調査票（Q5）'!R22="","-",'[1]調査票（Q5）'!R22)))</f>
        <v>-</v>
      </c>
      <c r="K19" s="88" t="str">
        <f>IF('[1]調査票（Q5）'!K22=1,"*",IF(OR('[1]調査票（Q5）'!M22=1,'[1]調査票（Q5）'!M22=2,'[1]調査票（Q5）'!M22=9),"*",IF('[1]調査票（Q5）'!T22="","-",'[1]調査票（Q5）'!T22)))</f>
        <v>-</v>
      </c>
    </row>
    <row r="20" spans="1:11" x14ac:dyDescent="0.4">
      <c r="A20" s="87" t="str">
        <f>IF(SUM(C20:K20)=0,"",16)</f>
        <v/>
      </c>
      <c r="B20" s="88" t="str">
        <f>IF(COUNTIF([1]転記作業用!$A$6:$B$6,"&lt;&gt;0")&gt;1,"",IF([1]転記作業用!$C$6=0,"-",[1]転記作業用!$C$6))</f>
        <v>-</v>
      </c>
      <c r="C20" s="88" t="str">
        <f>IF('[1]調査票（Q5）'!B23="","-",'[1]調査票（Q5）'!B23)</f>
        <v>-</v>
      </c>
      <c r="D20" s="88" t="str">
        <f>IF('[1]調査票（Q5）'!E23="","-",'[1]調査票（Q5）'!E23)</f>
        <v>-</v>
      </c>
      <c r="E20" s="88" t="str">
        <f>IF('[1]調査票（Q5）'!G23="","-",'[1]調査票（Q5）'!G23)</f>
        <v>-</v>
      </c>
      <c r="F20" s="88" t="str">
        <f>IF('[1]調査票（Q5）'!H23="","-",'[1]調査票（Q5）'!H23)</f>
        <v>-</v>
      </c>
      <c r="G20" s="88" t="str">
        <f>IF('[1]調査票（Q5）'!I23="","-",'[1]調査票（Q5）'!I23)</f>
        <v>-</v>
      </c>
      <c r="H20" s="88" t="str">
        <f>IF('[1]調査票（Q5）'!K23="","-",'[1]調査票（Q5）'!K23)</f>
        <v>-</v>
      </c>
      <c r="I20" s="88" t="str">
        <f>IF('[1]調査票（Q5）'!K23=1,"*",IF('[1]調査票（Q5）'!M23="","-",'[1]調査票（Q5）'!M23))</f>
        <v>-</v>
      </c>
      <c r="J20" s="88" t="str">
        <f>IF('[1]調査票（Q5）'!K23=1,"*",IF(OR('[1]調査票（Q5）'!M23=1,'[1]調査票（Q5）'!M23=2,'[1]調査票（Q5）'!M23=9),"*",IF('[1]調査票（Q5）'!R23="","-",'[1]調査票（Q5）'!R23)))</f>
        <v>-</v>
      </c>
      <c r="K20" s="88" t="str">
        <f>IF('[1]調査票（Q5）'!K23=1,"*",IF(OR('[1]調査票（Q5）'!M23=1,'[1]調査票（Q5）'!M23=2,'[1]調査票（Q5）'!M23=9),"*",IF('[1]調査票（Q5）'!T23="","-",'[1]調査票（Q5）'!T23)))</f>
        <v>-</v>
      </c>
    </row>
    <row r="21" spans="1:11" x14ac:dyDescent="0.4">
      <c r="A21" s="87" t="str">
        <f>IF(SUM(C21:K21)=0,"",17)</f>
        <v/>
      </c>
      <c r="B21" s="88" t="str">
        <f>IF(COUNTIF([1]転記作業用!$A$6:$B$6,"&lt;&gt;0")&gt;1,"",IF([1]転記作業用!$C$6=0,"-",[1]転記作業用!$C$6))</f>
        <v>-</v>
      </c>
      <c r="C21" s="88" t="str">
        <f>IF('[1]調査票（Q5）'!B24="","-",'[1]調査票（Q5）'!B24)</f>
        <v>-</v>
      </c>
      <c r="D21" s="88" t="str">
        <f>IF('[1]調査票（Q5）'!E24="","-",'[1]調査票（Q5）'!E24)</f>
        <v>-</v>
      </c>
      <c r="E21" s="88" t="str">
        <f>IF('[1]調査票（Q5）'!G24="","-",'[1]調査票（Q5）'!G24)</f>
        <v>-</v>
      </c>
      <c r="F21" s="88" t="str">
        <f>IF('[1]調査票（Q5）'!H24="","-",'[1]調査票（Q5）'!H24)</f>
        <v>-</v>
      </c>
      <c r="G21" s="88" t="str">
        <f>IF('[1]調査票（Q5）'!I24="","-",'[1]調査票（Q5）'!I24)</f>
        <v>-</v>
      </c>
      <c r="H21" s="88" t="str">
        <f>IF('[1]調査票（Q5）'!K24="","-",'[1]調査票（Q5）'!K24)</f>
        <v>-</v>
      </c>
      <c r="I21" s="88" t="str">
        <f>IF('[1]調査票（Q5）'!K24=1,"*",IF('[1]調査票（Q5）'!M24="","-",'[1]調査票（Q5）'!M24))</f>
        <v>-</v>
      </c>
      <c r="J21" s="88" t="str">
        <f>IF('[1]調査票（Q5）'!K24=1,"*",IF(OR('[1]調査票（Q5）'!M24=1,'[1]調査票（Q5）'!M24=2,'[1]調査票（Q5）'!M24=9),"*",IF('[1]調査票（Q5）'!R24="","-",'[1]調査票（Q5）'!R24)))</f>
        <v>-</v>
      </c>
      <c r="K21" s="88" t="str">
        <f>IF('[1]調査票（Q5）'!K24=1,"*",IF(OR('[1]調査票（Q5）'!M24=1,'[1]調査票（Q5）'!M24=2,'[1]調査票（Q5）'!M24=9),"*",IF('[1]調査票（Q5）'!T24="","-",'[1]調査票（Q5）'!T24)))</f>
        <v>-</v>
      </c>
    </row>
    <row r="22" spans="1:11" x14ac:dyDescent="0.4">
      <c r="A22" s="87" t="str">
        <f>IF(SUM(C22:K22)=0,"",18)</f>
        <v/>
      </c>
      <c r="B22" s="88" t="str">
        <f>IF(COUNTIF([1]転記作業用!$A$6:$B$6,"&lt;&gt;0")&gt;1,"",IF([1]転記作業用!$C$6=0,"-",[1]転記作業用!$C$6))</f>
        <v>-</v>
      </c>
      <c r="C22" s="88" t="str">
        <f>IF('[1]調査票（Q5）'!B25="","-",'[1]調査票（Q5）'!B25)</f>
        <v>-</v>
      </c>
      <c r="D22" s="88" t="str">
        <f>IF('[1]調査票（Q5）'!E25="","-",'[1]調査票（Q5）'!E25)</f>
        <v>-</v>
      </c>
      <c r="E22" s="88" t="str">
        <f>IF('[1]調査票（Q5）'!G25="","-",'[1]調査票（Q5）'!G25)</f>
        <v>-</v>
      </c>
      <c r="F22" s="88" t="str">
        <f>IF('[1]調査票（Q5）'!H25="","-",'[1]調査票（Q5）'!H25)</f>
        <v>-</v>
      </c>
      <c r="G22" s="88" t="str">
        <f>IF('[1]調査票（Q5）'!I25="","-",'[1]調査票（Q5）'!I25)</f>
        <v>-</v>
      </c>
      <c r="H22" s="88" t="str">
        <f>IF('[1]調査票（Q5）'!K25="","-",'[1]調査票（Q5）'!K25)</f>
        <v>-</v>
      </c>
      <c r="I22" s="88" t="str">
        <f>IF('[1]調査票（Q5）'!K25=1,"*",IF('[1]調査票（Q5）'!M25="","-",'[1]調査票（Q5）'!M25))</f>
        <v>-</v>
      </c>
      <c r="J22" s="88" t="str">
        <f>IF('[1]調査票（Q5）'!K25=1,"*",IF(OR('[1]調査票（Q5）'!M25=1,'[1]調査票（Q5）'!M25=2,'[1]調査票（Q5）'!M25=9),"*",IF('[1]調査票（Q5）'!R25="","-",'[1]調査票（Q5）'!R25)))</f>
        <v>-</v>
      </c>
      <c r="K22" s="88" t="str">
        <f>IF('[1]調査票（Q5）'!K25=1,"*",IF(OR('[1]調査票（Q5）'!M25=1,'[1]調査票（Q5）'!M25=2,'[1]調査票（Q5）'!M25=9),"*",IF('[1]調査票（Q5）'!T25="","-",'[1]調査票（Q5）'!T25)))</f>
        <v>-</v>
      </c>
    </row>
    <row r="23" spans="1:11" x14ac:dyDescent="0.4">
      <c r="A23" s="87" t="str">
        <f>IF(SUM(C23:K23)=0,"",19)</f>
        <v/>
      </c>
      <c r="B23" s="88" t="str">
        <f>IF(COUNTIF([1]転記作業用!$A$6:$B$6,"&lt;&gt;0")&gt;1,"",IF([1]転記作業用!$C$6=0,"-",[1]転記作業用!$C$6))</f>
        <v>-</v>
      </c>
      <c r="C23" s="88" t="str">
        <f>IF('[1]調査票（Q5）'!B26="","-",'[1]調査票（Q5）'!B26)</f>
        <v>-</v>
      </c>
      <c r="D23" s="88" t="str">
        <f>IF('[1]調査票（Q5）'!E26="","-",'[1]調査票（Q5）'!E26)</f>
        <v>-</v>
      </c>
      <c r="E23" s="88" t="str">
        <f>IF('[1]調査票（Q5）'!G26="","-",'[1]調査票（Q5）'!G26)</f>
        <v>-</v>
      </c>
      <c r="F23" s="88" t="str">
        <f>IF('[1]調査票（Q5）'!H26="","-",'[1]調査票（Q5）'!H26)</f>
        <v>-</v>
      </c>
      <c r="G23" s="88" t="str">
        <f>IF('[1]調査票（Q5）'!I26="","-",'[1]調査票（Q5）'!I26)</f>
        <v>-</v>
      </c>
      <c r="H23" s="88" t="str">
        <f>IF('[1]調査票（Q5）'!K26="","-",'[1]調査票（Q5）'!K26)</f>
        <v>-</v>
      </c>
      <c r="I23" s="88" t="str">
        <f>IF('[1]調査票（Q5）'!K26=1,"*",IF('[1]調査票（Q5）'!M26="","-",'[1]調査票（Q5）'!M26))</f>
        <v>-</v>
      </c>
      <c r="J23" s="88" t="str">
        <f>IF('[1]調査票（Q5）'!K26=1,"*",IF(OR('[1]調査票（Q5）'!M26=1,'[1]調査票（Q5）'!M26=2,'[1]調査票（Q5）'!M26=9),"*",IF('[1]調査票（Q5）'!R26="","-",'[1]調査票（Q5）'!R26)))</f>
        <v>-</v>
      </c>
      <c r="K23" s="88" t="str">
        <f>IF('[1]調査票（Q5）'!K26=1,"*",IF(OR('[1]調査票（Q5）'!M26=1,'[1]調査票（Q5）'!M26=2,'[1]調査票（Q5）'!M26=9),"*",IF('[1]調査票（Q5）'!T26="","-",'[1]調査票（Q5）'!T26)))</f>
        <v>-</v>
      </c>
    </row>
    <row r="24" spans="1:11" x14ac:dyDescent="0.4">
      <c r="A24" s="87" t="str">
        <f>IF(SUM(C24:K24)=0,"",20)</f>
        <v/>
      </c>
      <c r="B24" s="88" t="str">
        <f>IF(COUNTIF([1]転記作業用!$A$6:$B$6,"&lt;&gt;0")&gt;1,"",IF([1]転記作業用!$C$6=0,"-",[1]転記作業用!$C$6))</f>
        <v>-</v>
      </c>
      <c r="C24" s="88" t="str">
        <f>IF('[1]調査票（Q5）'!B27="","-",'[1]調査票（Q5）'!B27)</f>
        <v>-</v>
      </c>
      <c r="D24" s="88" t="str">
        <f>IF('[1]調査票（Q5）'!E27="","-",'[1]調査票（Q5）'!E27)</f>
        <v>-</v>
      </c>
      <c r="E24" s="88" t="str">
        <f>IF('[1]調査票（Q5）'!G27="","-",'[1]調査票（Q5）'!G27)</f>
        <v>-</v>
      </c>
      <c r="F24" s="88" t="str">
        <f>IF('[1]調査票（Q5）'!H27="","-",'[1]調査票（Q5）'!H27)</f>
        <v>-</v>
      </c>
      <c r="G24" s="88" t="str">
        <f>IF('[1]調査票（Q5）'!I27="","-",'[1]調査票（Q5）'!I27)</f>
        <v>-</v>
      </c>
      <c r="H24" s="88" t="str">
        <f>IF('[1]調査票（Q5）'!K27="","-",'[1]調査票（Q5）'!K27)</f>
        <v>-</v>
      </c>
      <c r="I24" s="88" t="str">
        <f>IF('[1]調査票（Q5）'!K27=1,"*",IF('[1]調査票（Q5）'!M27="","-",'[1]調査票（Q5）'!M27))</f>
        <v>-</v>
      </c>
      <c r="J24" s="88" t="str">
        <f>IF('[1]調査票（Q5）'!K27=1,"*",IF(OR('[1]調査票（Q5）'!M27=1,'[1]調査票（Q5）'!M27=2,'[1]調査票（Q5）'!M27=9),"*",IF('[1]調査票（Q5）'!R27="","-",'[1]調査票（Q5）'!R27)))</f>
        <v>-</v>
      </c>
      <c r="K24" s="88" t="str">
        <f>IF('[1]調査票（Q5）'!K27=1,"*",IF(OR('[1]調査票（Q5）'!M27=1,'[1]調査票（Q5）'!M27=2,'[1]調査票（Q5）'!M27=9),"*",IF('[1]調査票（Q5）'!T27="","-",'[1]調査票（Q5）'!T27)))</f>
        <v>-</v>
      </c>
    </row>
    <row r="25" spans="1:11" x14ac:dyDescent="0.4">
      <c r="A25" s="87" t="str">
        <f>IF(SUM(C25:K25)=0,"",21)</f>
        <v/>
      </c>
      <c r="B25" s="88" t="str">
        <f>IF(COUNTIF([1]転記作業用!$A$6:$B$6,"&lt;&gt;0")&gt;1,"",IF([1]転記作業用!$C$6=0,"-",[1]転記作業用!$C$6))</f>
        <v>-</v>
      </c>
      <c r="C25" s="88" t="str">
        <f>IF('[1]調査票（Q5）'!B28="","-",'[1]調査票（Q5）'!B28)</f>
        <v>-</v>
      </c>
      <c r="D25" s="88" t="str">
        <f>IF('[1]調査票（Q5）'!E28="","-",'[1]調査票（Q5）'!E28)</f>
        <v>-</v>
      </c>
      <c r="E25" s="88" t="str">
        <f>IF('[1]調査票（Q5）'!G28="","-",'[1]調査票（Q5）'!G28)</f>
        <v>-</v>
      </c>
      <c r="F25" s="88" t="str">
        <f>IF('[1]調査票（Q5）'!H28="","-",'[1]調査票（Q5）'!H28)</f>
        <v>-</v>
      </c>
      <c r="G25" s="88" t="str">
        <f>IF('[1]調査票（Q5）'!I28="","-",'[1]調査票（Q5）'!I28)</f>
        <v>-</v>
      </c>
      <c r="H25" s="88" t="str">
        <f>IF('[1]調査票（Q5）'!K28="","-",'[1]調査票（Q5）'!K28)</f>
        <v>-</v>
      </c>
      <c r="I25" s="88" t="str">
        <f>IF('[1]調査票（Q5）'!K28=1,"*",IF('[1]調査票（Q5）'!M28="","-",'[1]調査票（Q5）'!M28))</f>
        <v>-</v>
      </c>
      <c r="J25" s="88" t="str">
        <f>IF('[1]調査票（Q5）'!K28=1,"*",IF(OR('[1]調査票（Q5）'!M28=1,'[1]調査票（Q5）'!M28=2,'[1]調査票（Q5）'!M28=9),"*",IF('[1]調査票（Q5）'!R28="","-",'[1]調査票（Q5）'!R28)))</f>
        <v>-</v>
      </c>
      <c r="K25" s="88" t="str">
        <f>IF('[1]調査票（Q5）'!K28=1,"*",IF(OR('[1]調査票（Q5）'!M28=1,'[1]調査票（Q5）'!M28=2,'[1]調査票（Q5）'!M28=9),"*",IF('[1]調査票（Q5）'!T28="","-",'[1]調査票（Q5）'!T28)))</f>
        <v>-</v>
      </c>
    </row>
    <row r="26" spans="1:11" x14ac:dyDescent="0.4">
      <c r="A26" s="87" t="str">
        <f>IF(SUM(C26:K26)=0,"",22)</f>
        <v/>
      </c>
      <c r="B26" s="88" t="str">
        <f>IF(COUNTIF([1]転記作業用!$A$6:$B$6,"&lt;&gt;0")&gt;1,"",IF([1]転記作業用!$C$6=0,"-",[1]転記作業用!$C$6))</f>
        <v>-</v>
      </c>
      <c r="C26" s="88" t="str">
        <f>IF('[1]調査票（Q5）'!B29="","-",'[1]調査票（Q5）'!B29)</f>
        <v>-</v>
      </c>
      <c r="D26" s="88" t="str">
        <f>IF('[1]調査票（Q5）'!E29="","-",'[1]調査票（Q5）'!E29)</f>
        <v>-</v>
      </c>
      <c r="E26" s="88" t="str">
        <f>IF('[1]調査票（Q5）'!G29="","-",'[1]調査票（Q5）'!G29)</f>
        <v>-</v>
      </c>
      <c r="F26" s="88" t="str">
        <f>IF('[1]調査票（Q5）'!H29="","-",'[1]調査票（Q5）'!H29)</f>
        <v>-</v>
      </c>
      <c r="G26" s="88" t="str">
        <f>IF('[1]調査票（Q5）'!I29="","-",'[1]調査票（Q5）'!I29)</f>
        <v>-</v>
      </c>
      <c r="H26" s="88" t="str">
        <f>IF('[1]調査票（Q5）'!K29="","-",'[1]調査票（Q5）'!K29)</f>
        <v>-</v>
      </c>
      <c r="I26" s="88" t="str">
        <f>IF('[1]調査票（Q5）'!K29=1,"*",IF('[1]調査票（Q5）'!M29="","-",'[1]調査票（Q5）'!M29))</f>
        <v>-</v>
      </c>
      <c r="J26" s="88" t="str">
        <f>IF('[1]調査票（Q5）'!K29=1,"*",IF(OR('[1]調査票（Q5）'!M29=1,'[1]調査票（Q5）'!M29=2,'[1]調査票（Q5）'!M29=9),"*",IF('[1]調査票（Q5）'!R29="","-",'[1]調査票（Q5）'!R29)))</f>
        <v>-</v>
      </c>
      <c r="K26" s="88" t="str">
        <f>IF('[1]調査票（Q5）'!K29=1,"*",IF(OR('[1]調査票（Q5）'!M29=1,'[1]調査票（Q5）'!M29=2,'[1]調査票（Q5）'!M29=9),"*",IF('[1]調査票（Q5）'!T29="","-",'[1]調査票（Q5）'!T29)))</f>
        <v>-</v>
      </c>
    </row>
    <row r="27" spans="1:11" x14ac:dyDescent="0.4">
      <c r="A27" s="87" t="str">
        <f>IF(SUM(C27:K27)=0,"",23)</f>
        <v/>
      </c>
      <c r="B27" s="88" t="str">
        <f>IF(COUNTIF([1]転記作業用!$A$6:$B$6,"&lt;&gt;0")&gt;1,"",IF([1]転記作業用!$C$6=0,"-",[1]転記作業用!$C$6))</f>
        <v>-</v>
      </c>
      <c r="C27" s="88" t="str">
        <f>IF('[1]調査票（Q5）'!B30="","-",'[1]調査票（Q5）'!B30)</f>
        <v>-</v>
      </c>
      <c r="D27" s="88" t="str">
        <f>IF('[1]調査票（Q5）'!E30="","-",'[1]調査票（Q5）'!E30)</f>
        <v>-</v>
      </c>
      <c r="E27" s="88" t="str">
        <f>IF('[1]調査票（Q5）'!G30="","-",'[1]調査票（Q5）'!G30)</f>
        <v>-</v>
      </c>
      <c r="F27" s="88" t="str">
        <f>IF('[1]調査票（Q5）'!H30="","-",'[1]調査票（Q5）'!H30)</f>
        <v>-</v>
      </c>
      <c r="G27" s="88" t="str">
        <f>IF('[1]調査票（Q5）'!I30="","-",'[1]調査票（Q5）'!I30)</f>
        <v>-</v>
      </c>
      <c r="H27" s="88" t="str">
        <f>IF('[1]調査票（Q5）'!K30="","-",'[1]調査票（Q5）'!K30)</f>
        <v>-</v>
      </c>
      <c r="I27" s="88" t="str">
        <f>IF('[1]調査票（Q5）'!K30=1,"*",IF('[1]調査票（Q5）'!M30="","-",'[1]調査票（Q5）'!M30))</f>
        <v>-</v>
      </c>
      <c r="J27" s="88" t="str">
        <f>IF('[1]調査票（Q5）'!K30=1,"*",IF(OR('[1]調査票（Q5）'!M30=1,'[1]調査票（Q5）'!M30=2,'[1]調査票（Q5）'!M30=9),"*",IF('[1]調査票（Q5）'!R30="","-",'[1]調査票（Q5）'!R30)))</f>
        <v>-</v>
      </c>
      <c r="K27" s="88" t="str">
        <f>IF('[1]調査票（Q5）'!K30=1,"*",IF(OR('[1]調査票（Q5）'!M30=1,'[1]調査票（Q5）'!M30=2,'[1]調査票（Q5）'!M30=9),"*",IF('[1]調査票（Q5）'!T30="","-",'[1]調査票（Q5）'!T30)))</f>
        <v>-</v>
      </c>
    </row>
    <row r="28" spans="1:11" x14ac:dyDescent="0.4">
      <c r="A28" s="87" t="str">
        <f>IF(SUM(C28:K28)=0,"",24)</f>
        <v/>
      </c>
      <c r="B28" s="88" t="str">
        <f>IF(COUNTIF([1]転記作業用!$A$6:$B$6,"&lt;&gt;0")&gt;1,"",IF([1]転記作業用!$C$6=0,"-",[1]転記作業用!$C$6))</f>
        <v>-</v>
      </c>
      <c r="C28" s="88" t="str">
        <f>IF('[1]調査票（Q5）'!B31="","-",'[1]調査票（Q5）'!B31)</f>
        <v>-</v>
      </c>
      <c r="D28" s="88" t="str">
        <f>IF('[1]調査票（Q5）'!E31="","-",'[1]調査票（Q5）'!E31)</f>
        <v>-</v>
      </c>
      <c r="E28" s="88" t="str">
        <f>IF('[1]調査票（Q5）'!G31="","-",'[1]調査票（Q5）'!G31)</f>
        <v>-</v>
      </c>
      <c r="F28" s="88" t="str">
        <f>IF('[1]調査票（Q5）'!H31="","-",'[1]調査票（Q5）'!H31)</f>
        <v>-</v>
      </c>
      <c r="G28" s="88" t="str">
        <f>IF('[1]調査票（Q5）'!I31="","-",'[1]調査票（Q5）'!I31)</f>
        <v>-</v>
      </c>
      <c r="H28" s="88" t="str">
        <f>IF('[1]調査票（Q5）'!K31="","-",'[1]調査票（Q5）'!K31)</f>
        <v>-</v>
      </c>
      <c r="I28" s="88" t="str">
        <f>IF('[1]調査票（Q5）'!K31=1,"*",IF('[1]調査票（Q5）'!M31="","-",'[1]調査票（Q5）'!M31))</f>
        <v>-</v>
      </c>
      <c r="J28" s="88" t="str">
        <f>IF('[1]調査票（Q5）'!K31=1,"*",IF(OR('[1]調査票（Q5）'!M31=1,'[1]調査票（Q5）'!M31=2,'[1]調査票（Q5）'!M31=9),"*",IF('[1]調査票（Q5）'!R31="","-",'[1]調査票（Q5）'!R31)))</f>
        <v>-</v>
      </c>
      <c r="K28" s="88" t="str">
        <f>IF('[1]調査票（Q5）'!K31=1,"*",IF(OR('[1]調査票（Q5）'!M31=1,'[1]調査票（Q5）'!M31=2,'[1]調査票（Q5）'!M31=9),"*",IF('[1]調査票（Q5）'!T31="","-",'[1]調査票（Q5）'!T31)))</f>
        <v>-</v>
      </c>
    </row>
    <row r="29" spans="1:11" x14ac:dyDescent="0.4">
      <c r="A29" s="87" t="str">
        <f>IF(SUM(C29:K29)=0,"",25)</f>
        <v/>
      </c>
      <c r="B29" s="88" t="str">
        <f>IF(COUNTIF([1]転記作業用!$A$6:$B$6,"&lt;&gt;0")&gt;1,"",IF([1]転記作業用!$C$6=0,"-",[1]転記作業用!$C$6))</f>
        <v>-</v>
      </c>
      <c r="C29" s="88" t="str">
        <f>IF('[1]調査票（Q5）'!B32="","-",'[1]調査票（Q5）'!B32)</f>
        <v>-</v>
      </c>
      <c r="D29" s="88" t="str">
        <f>IF('[1]調査票（Q5）'!E32="","-",'[1]調査票（Q5）'!E32)</f>
        <v>-</v>
      </c>
      <c r="E29" s="88" t="str">
        <f>IF('[1]調査票（Q5）'!G32="","-",'[1]調査票（Q5）'!G32)</f>
        <v>-</v>
      </c>
      <c r="F29" s="88" t="str">
        <f>IF('[1]調査票（Q5）'!H32="","-",'[1]調査票（Q5）'!H32)</f>
        <v>-</v>
      </c>
      <c r="G29" s="88" t="str">
        <f>IF('[1]調査票（Q5）'!I32="","-",'[1]調査票（Q5）'!I32)</f>
        <v>-</v>
      </c>
      <c r="H29" s="88" t="str">
        <f>IF('[1]調査票（Q5）'!K32="","-",'[1]調査票（Q5）'!K32)</f>
        <v>-</v>
      </c>
      <c r="I29" s="88" t="str">
        <f>IF('[1]調査票（Q5）'!K32=1,"*",IF('[1]調査票（Q5）'!M32="","-",'[1]調査票（Q5）'!M32))</f>
        <v>-</v>
      </c>
      <c r="J29" s="88" t="str">
        <f>IF('[1]調査票（Q5）'!K32=1,"*",IF(OR('[1]調査票（Q5）'!M32=1,'[1]調査票（Q5）'!M32=2,'[1]調査票（Q5）'!M32=9),"*",IF('[1]調査票（Q5）'!R32="","-",'[1]調査票（Q5）'!R32)))</f>
        <v>-</v>
      </c>
      <c r="K29" s="88" t="str">
        <f>IF('[1]調査票（Q5）'!K32=1,"*",IF(OR('[1]調査票（Q5）'!M32=1,'[1]調査票（Q5）'!M32=2,'[1]調査票（Q5）'!M32=9),"*",IF('[1]調査票（Q5）'!T32="","-",'[1]調査票（Q5）'!T32)))</f>
        <v>-</v>
      </c>
    </row>
    <row r="30" spans="1:11" x14ac:dyDescent="0.4">
      <c r="A30" s="87" t="str">
        <f>IF(SUM(C30:K30)=0,"",26)</f>
        <v/>
      </c>
      <c r="B30" s="88" t="str">
        <f>IF(COUNTIF([1]転記作業用!$A$6:$B$6,"&lt;&gt;0")&gt;1,"",IF([1]転記作業用!$C$6=0,"-",[1]転記作業用!$C$6))</f>
        <v>-</v>
      </c>
      <c r="C30" s="88" t="str">
        <f>IF('[1]調査票（Q5）'!B33="","-",'[1]調査票（Q5）'!B33)</f>
        <v>-</v>
      </c>
      <c r="D30" s="88" t="str">
        <f>IF('[1]調査票（Q5）'!E33="","-",'[1]調査票（Q5）'!E33)</f>
        <v>-</v>
      </c>
      <c r="E30" s="88" t="str">
        <f>IF('[1]調査票（Q5）'!G33="","-",'[1]調査票（Q5）'!G33)</f>
        <v>-</v>
      </c>
      <c r="F30" s="88" t="str">
        <f>IF('[1]調査票（Q5）'!H33="","-",'[1]調査票（Q5）'!H33)</f>
        <v>-</v>
      </c>
      <c r="G30" s="88" t="str">
        <f>IF('[1]調査票（Q5）'!I33="","-",'[1]調査票（Q5）'!I33)</f>
        <v>-</v>
      </c>
      <c r="H30" s="88" t="str">
        <f>IF('[1]調査票（Q5）'!K33="","-",'[1]調査票（Q5）'!K33)</f>
        <v>-</v>
      </c>
      <c r="I30" s="88" t="str">
        <f>IF('[1]調査票（Q5）'!K33=1,"*",IF('[1]調査票（Q5）'!M33="","-",'[1]調査票（Q5）'!M33))</f>
        <v>-</v>
      </c>
      <c r="J30" s="88" t="str">
        <f>IF('[1]調査票（Q5）'!K33=1,"*",IF(OR('[1]調査票（Q5）'!M33=1,'[1]調査票（Q5）'!M33=2,'[1]調査票（Q5）'!M33=9),"*",IF('[1]調査票（Q5）'!R33="","-",'[1]調査票（Q5）'!R33)))</f>
        <v>-</v>
      </c>
      <c r="K30" s="88" t="str">
        <f>IF('[1]調査票（Q5）'!K33=1,"*",IF(OR('[1]調査票（Q5）'!M33=1,'[1]調査票（Q5）'!M33=2,'[1]調査票（Q5）'!M33=9),"*",IF('[1]調査票（Q5）'!T33="","-",'[1]調査票（Q5）'!T33)))</f>
        <v>-</v>
      </c>
    </row>
    <row r="31" spans="1:11" x14ac:dyDescent="0.4">
      <c r="A31" s="87" t="str">
        <f>IF(SUM(C31:K31)=0,"",27)</f>
        <v/>
      </c>
      <c r="B31" s="88" t="str">
        <f>IF(COUNTIF([1]転記作業用!$A$6:$B$6,"&lt;&gt;0")&gt;1,"",IF([1]転記作業用!$C$6=0,"-",[1]転記作業用!$C$6))</f>
        <v>-</v>
      </c>
      <c r="C31" s="88" t="str">
        <f>IF('[1]調査票（Q5）'!B34="","-",'[1]調査票（Q5）'!B34)</f>
        <v>-</v>
      </c>
      <c r="D31" s="88" t="str">
        <f>IF('[1]調査票（Q5）'!E34="","-",'[1]調査票（Q5）'!E34)</f>
        <v>-</v>
      </c>
      <c r="E31" s="88" t="str">
        <f>IF('[1]調査票（Q5）'!G34="","-",'[1]調査票（Q5）'!G34)</f>
        <v>-</v>
      </c>
      <c r="F31" s="88" t="str">
        <f>IF('[1]調査票（Q5）'!H34="","-",'[1]調査票（Q5）'!H34)</f>
        <v>-</v>
      </c>
      <c r="G31" s="88" t="str">
        <f>IF('[1]調査票（Q5）'!I34="","-",'[1]調査票（Q5）'!I34)</f>
        <v>-</v>
      </c>
      <c r="H31" s="88" t="str">
        <f>IF('[1]調査票（Q5）'!K34="","-",'[1]調査票（Q5）'!K34)</f>
        <v>-</v>
      </c>
      <c r="I31" s="88" t="str">
        <f>IF('[1]調査票（Q5）'!K34=1,"*",IF('[1]調査票（Q5）'!M34="","-",'[1]調査票（Q5）'!M34))</f>
        <v>-</v>
      </c>
      <c r="J31" s="88" t="str">
        <f>IF('[1]調査票（Q5）'!K34=1,"*",IF(OR('[1]調査票（Q5）'!M34=1,'[1]調査票（Q5）'!M34=2,'[1]調査票（Q5）'!M34=9),"*",IF('[1]調査票（Q5）'!R34="","-",'[1]調査票（Q5）'!R34)))</f>
        <v>-</v>
      </c>
      <c r="K31" s="88" t="str">
        <f>IF('[1]調査票（Q5）'!K34=1,"*",IF(OR('[1]調査票（Q5）'!M34=1,'[1]調査票（Q5）'!M34=2,'[1]調査票（Q5）'!M34=9),"*",IF('[1]調査票（Q5）'!T34="","-",'[1]調査票（Q5）'!T34)))</f>
        <v>-</v>
      </c>
    </row>
    <row r="32" spans="1:11" x14ac:dyDescent="0.4">
      <c r="A32" s="87" t="str">
        <f>IF(SUM(C32:K32)=0,"",28)</f>
        <v/>
      </c>
      <c r="B32" s="88" t="str">
        <f>IF(COUNTIF([1]転記作業用!$A$6:$B$6,"&lt;&gt;0")&gt;1,"",IF([1]転記作業用!$C$6=0,"-",[1]転記作業用!$C$6))</f>
        <v>-</v>
      </c>
      <c r="C32" s="88" t="str">
        <f>IF('[1]調査票（Q5）'!B35="","-",'[1]調査票（Q5）'!B35)</f>
        <v>-</v>
      </c>
      <c r="D32" s="88" t="str">
        <f>IF('[1]調査票（Q5）'!E35="","-",'[1]調査票（Q5）'!E35)</f>
        <v>-</v>
      </c>
      <c r="E32" s="88" t="str">
        <f>IF('[1]調査票（Q5）'!G35="","-",'[1]調査票（Q5）'!G35)</f>
        <v>-</v>
      </c>
      <c r="F32" s="88" t="str">
        <f>IF('[1]調査票（Q5）'!H35="","-",'[1]調査票（Q5）'!H35)</f>
        <v>-</v>
      </c>
      <c r="G32" s="88" t="str">
        <f>IF('[1]調査票（Q5）'!I35="","-",'[1]調査票（Q5）'!I35)</f>
        <v>-</v>
      </c>
      <c r="H32" s="88" t="str">
        <f>IF('[1]調査票（Q5）'!K35="","-",'[1]調査票（Q5）'!K35)</f>
        <v>-</v>
      </c>
      <c r="I32" s="88" t="str">
        <f>IF('[1]調査票（Q5）'!K35=1,"*",IF('[1]調査票（Q5）'!M35="","-",'[1]調査票（Q5）'!M35))</f>
        <v>-</v>
      </c>
      <c r="J32" s="88" t="str">
        <f>IF('[1]調査票（Q5）'!K35=1,"*",IF(OR('[1]調査票（Q5）'!M35=1,'[1]調査票（Q5）'!M35=2,'[1]調査票（Q5）'!M35=9),"*",IF('[1]調査票（Q5）'!R35="","-",'[1]調査票（Q5）'!R35)))</f>
        <v>-</v>
      </c>
      <c r="K32" s="88" t="str">
        <f>IF('[1]調査票（Q5）'!K35=1,"*",IF(OR('[1]調査票（Q5）'!M35=1,'[1]調査票（Q5）'!M35=2,'[1]調査票（Q5）'!M35=9),"*",IF('[1]調査票（Q5）'!T35="","-",'[1]調査票（Q5）'!T35)))</f>
        <v>-</v>
      </c>
    </row>
    <row r="33" spans="1:11" x14ac:dyDescent="0.4">
      <c r="A33" s="87" t="str">
        <f>IF(SUM(C33:K33)=0,"",29)</f>
        <v/>
      </c>
      <c r="B33" s="88" t="str">
        <f>IF(COUNTIF([1]転記作業用!$A$6:$B$6,"&lt;&gt;0")&gt;1,"",IF([1]転記作業用!$C$6=0,"-",[1]転記作業用!$C$6))</f>
        <v>-</v>
      </c>
      <c r="C33" s="88" t="str">
        <f>IF('[1]調査票（Q5）'!B36="","-",'[1]調査票（Q5）'!B36)</f>
        <v>-</v>
      </c>
      <c r="D33" s="88" t="str">
        <f>IF('[1]調査票（Q5）'!E36="","-",'[1]調査票（Q5）'!E36)</f>
        <v>-</v>
      </c>
      <c r="E33" s="88" t="str">
        <f>IF('[1]調査票（Q5）'!G36="","-",'[1]調査票（Q5）'!G36)</f>
        <v>-</v>
      </c>
      <c r="F33" s="88" t="str">
        <f>IF('[1]調査票（Q5）'!H36="","-",'[1]調査票（Q5）'!H36)</f>
        <v>-</v>
      </c>
      <c r="G33" s="88" t="str">
        <f>IF('[1]調査票（Q5）'!I36="","-",'[1]調査票（Q5）'!I36)</f>
        <v>-</v>
      </c>
      <c r="H33" s="88" t="str">
        <f>IF('[1]調査票（Q5）'!K36="","-",'[1]調査票（Q5）'!K36)</f>
        <v>-</v>
      </c>
      <c r="I33" s="88" t="str">
        <f>IF('[1]調査票（Q5）'!K36=1,"*",IF('[1]調査票（Q5）'!M36="","-",'[1]調査票（Q5）'!M36))</f>
        <v>-</v>
      </c>
      <c r="J33" s="88" t="str">
        <f>IF('[1]調査票（Q5）'!K36=1,"*",IF(OR('[1]調査票（Q5）'!M36=1,'[1]調査票（Q5）'!M36=2,'[1]調査票（Q5）'!M36=9),"*",IF('[1]調査票（Q5）'!R36="","-",'[1]調査票（Q5）'!R36)))</f>
        <v>-</v>
      </c>
      <c r="K33" s="88" t="str">
        <f>IF('[1]調査票（Q5）'!K36=1,"*",IF(OR('[1]調査票（Q5）'!M36=1,'[1]調査票（Q5）'!M36=2,'[1]調査票（Q5）'!M36=9),"*",IF('[1]調査票（Q5）'!T36="","-",'[1]調査票（Q5）'!T36)))</f>
        <v>-</v>
      </c>
    </row>
    <row r="34" spans="1:11" x14ac:dyDescent="0.4">
      <c r="A34" s="87" t="str">
        <f>IF(SUM(C34:K34)=0,"",30)</f>
        <v/>
      </c>
      <c r="B34" s="88" t="str">
        <f>IF(COUNTIF([1]転記作業用!$A$6:$B$6,"&lt;&gt;0")&gt;1,"",IF([1]転記作業用!$C$6=0,"-",[1]転記作業用!$C$6))</f>
        <v>-</v>
      </c>
      <c r="C34" s="88" t="str">
        <f>IF('[1]調査票（Q5）'!B37="","-",'[1]調査票（Q5）'!B37)</f>
        <v>-</v>
      </c>
      <c r="D34" s="88" t="str">
        <f>IF('[1]調査票（Q5）'!E37="","-",'[1]調査票（Q5）'!E37)</f>
        <v>-</v>
      </c>
      <c r="E34" s="88" t="str">
        <f>IF('[1]調査票（Q5）'!G37="","-",'[1]調査票（Q5）'!G37)</f>
        <v>-</v>
      </c>
      <c r="F34" s="88" t="str">
        <f>IF('[1]調査票（Q5）'!H37="","-",'[1]調査票（Q5）'!H37)</f>
        <v>-</v>
      </c>
      <c r="G34" s="88" t="str">
        <f>IF('[1]調査票（Q5）'!I37="","-",'[1]調査票（Q5）'!I37)</f>
        <v>-</v>
      </c>
      <c r="H34" s="88" t="str">
        <f>IF('[1]調査票（Q5）'!K37="","-",'[1]調査票（Q5）'!K37)</f>
        <v>-</v>
      </c>
      <c r="I34" s="88" t="str">
        <f>IF('[1]調査票（Q5）'!K37=1,"*",IF('[1]調査票（Q5）'!M37="","-",'[1]調査票（Q5）'!M37))</f>
        <v>-</v>
      </c>
      <c r="J34" s="88" t="str">
        <f>IF('[1]調査票（Q5）'!K37=1,"*",IF(OR('[1]調査票（Q5）'!M37=1,'[1]調査票（Q5）'!M37=2,'[1]調査票（Q5）'!M37=9),"*",IF('[1]調査票（Q5）'!R37="","-",'[1]調査票（Q5）'!R37)))</f>
        <v>-</v>
      </c>
      <c r="K34" s="88" t="str">
        <f>IF('[1]調査票（Q5）'!K37=1,"*",IF(OR('[1]調査票（Q5）'!M37=1,'[1]調査票（Q5）'!M37=2,'[1]調査票（Q5）'!M37=9),"*",IF('[1]調査票（Q5）'!T37="","-",'[1]調査票（Q5）'!T37)))</f>
        <v>-</v>
      </c>
    </row>
    <row r="35" spans="1:11" x14ac:dyDescent="0.4">
      <c r="A35" s="87" t="str">
        <f>IF(SUM(C35:K35)=0,"",31)</f>
        <v/>
      </c>
      <c r="B35" s="88" t="str">
        <f>IF(COUNTIF([1]転記作業用!$A$6:$B$6,"&lt;&gt;0")&gt;1,"",IF([1]転記作業用!$C$6=0,"-",[1]転記作業用!$C$6))</f>
        <v>-</v>
      </c>
      <c r="C35" s="88" t="str">
        <f>IF('[1]調査票（Q5）'!B38="","-",'[1]調査票（Q5）'!B38)</f>
        <v>-</v>
      </c>
      <c r="D35" s="88" t="str">
        <f>IF('[1]調査票（Q5）'!E38="","-",'[1]調査票（Q5）'!E38)</f>
        <v>-</v>
      </c>
      <c r="E35" s="88" t="str">
        <f>IF('[1]調査票（Q5）'!G38="","-",'[1]調査票（Q5）'!G38)</f>
        <v>-</v>
      </c>
      <c r="F35" s="88" t="str">
        <f>IF('[1]調査票（Q5）'!H38="","-",'[1]調査票（Q5）'!H38)</f>
        <v>-</v>
      </c>
      <c r="G35" s="88" t="str">
        <f>IF('[1]調査票（Q5）'!I38="","-",'[1]調査票（Q5）'!I38)</f>
        <v>-</v>
      </c>
      <c r="H35" s="88" t="str">
        <f>IF('[1]調査票（Q5）'!K38="","-",'[1]調査票（Q5）'!K38)</f>
        <v>-</v>
      </c>
      <c r="I35" s="88" t="str">
        <f>IF('[1]調査票（Q5）'!K38=1,"*",IF('[1]調査票（Q5）'!M38="","-",'[1]調査票（Q5）'!M38))</f>
        <v>-</v>
      </c>
      <c r="J35" s="88" t="str">
        <f>IF('[1]調査票（Q5）'!K38=1,"*",IF(OR('[1]調査票（Q5）'!M38=1,'[1]調査票（Q5）'!M38=2,'[1]調査票（Q5）'!M38=9),"*",IF('[1]調査票（Q5）'!R38="","-",'[1]調査票（Q5）'!R38)))</f>
        <v>-</v>
      </c>
      <c r="K35" s="88" t="str">
        <f>IF('[1]調査票（Q5）'!K38=1,"*",IF(OR('[1]調査票（Q5）'!M38=1,'[1]調査票（Q5）'!M38=2,'[1]調査票（Q5）'!M38=9),"*",IF('[1]調査票（Q5）'!T38="","-",'[1]調査票（Q5）'!T38)))</f>
        <v>-</v>
      </c>
    </row>
    <row r="36" spans="1:11" x14ac:dyDescent="0.4">
      <c r="A36" s="87" t="str">
        <f>IF(SUM(C36:K36)=0,"",32)</f>
        <v/>
      </c>
      <c r="B36" s="88" t="str">
        <f>IF(COUNTIF([1]転記作業用!$A$6:$B$6,"&lt;&gt;0")&gt;1,"",IF([1]転記作業用!$C$6=0,"-",[1]転記作業用!$C$6))</f>
        <v>-</v>
      </c>
      <c r="C36" s="88" t="str">
        <f>IF('[1]調査票（Q5）'!B39="","-",'[1]調査票（Q5）'!B39)</f>
        <v>-</v>
      </c>
      <c r="D36" s="88" t="str">
        <f>IF('[1]調査票（Q5）'!E39="","-",'[1]調査票（Q5）'!E39)</f>
        <v>-</v>
      </c>
      <c r="E36" s="88" t="str">
        <f>IF('[1]調査票（Q5）'!G39="","-",'[1]調査票（Q5）'!G39)</f>
        <v>-</v>
      </c>
      <c r="F36" s="88" t="str">
        <f>IF('[1]調査票（Q5）'!H39="","-",'[1]調査票（Q5）'!H39)</f>
        <v>-</v>
      </c>
      <c r="G36" s="88" t="str">
        <f>IF('[1]調査票（Q5）'!I39="","-",'[1]調査票（Q5）'!I39)</f>
        <v>-</v>
      </c>
      <c r="H36" s="88" t="str">
        <f>IF('[1]調査票（Q5）'!K39="","-",'[1]調査票（Q5）'!K39)</f>
        <v>-</v>
      </c>
      <c r="I36" s="88" t="str">
        <f>IF('[1]調査票（Q5）'!K39=1,"*",IF('[1]調査票（Q5）'!M39="","-",'[1]調査票（Q5）'!M39))</f>
        <v>-</v>
      </c>
      <c r="J36" s="88" t="str">
        <f>IF('[1]調査票（Q5）'!K39=1,"*",IF(OR('[1]調査票（Q5）'!M39=1,'[1]調査票（Q5）'!M39=2,'[1]調査票（Q5）'!M39=9),"*",IF('[1]調査票（Q5）'!R39="","-",'[1]調査票（Q5）'!R39)))</f>
        <v>-</v>
      </c>
      <c r="K36" s="88" t="str">
        <f>IF('[1]調査票（Q5）'!K39=1,"*",IF(OR('[1]調査票（Q5）'!M39=1,'[1]調査票（Q5）'!M39=2,'[1]調査票（Q5）'!M39=9),"*",IF('[1]調査票（Q5）'!T39="","-",'[1]調査票（Q5）'!T39)))</f>
        <v>-</v>
      </c>
    </row>
    <row r="37" spans="1:11" x14ac:dyDescent="0.4">
      <c r="A37" s="87" t="str">
        <f>IF(SUM(C37:K37)=0,"",33)</f>
        <v/>
      </c>
      <c r="B37" s="88" t="str">
        <f>IF(COUNTIF([1]転記作業用!$A$6:$B$6,"&lt;&gt;0")&gt;1,"",IF([1]転記作業用!$C$6=0,"-",[1]転記作業用!$C$6))</f>
        <v>-</v>
      </c>
      <c r="C37" s="88" t="str">
        <f>IF('[1]調査票（Q5）'!B40="","-",'[1]調査票（Q5）'!B40)</f>
        <v>-</v>
      </c>
      <c r="D37" s="88" t="str">
        <f>IF('[1]調査票（Q5）'!E40="","-",'[1]調査票（Q5）'!E40)</f>
        <v>-</v>
      </c>
      <c r="E37" s="88" t="str">
        <f>IF('[1]調査票（Q5）'!G40="","-",'[1]調査票（Q5）'!G40)</f>
        <v>-</v>
      </c>
      <c r="F37" s="88" t="str">
        <f>IF('[1]調査票（Q5）'!H40="","-",'[1]調査票（Q5）'!H40)</f>
        <v>-</v>
      </c>
      <c r="G37" s="88" t="str">
        <f>IF('[1]調査票（Q5）'!I40="","-",'[1]調査票（Q5）'!I40)</f>
        <v>-</v>
      </c>
      <c r="H37" s="88" t="str">
        <f>IF('[1]調査票（Q5）'!K40="","-",'[1]調査票（Q5）'!K40)</f>
        <v>-</v>
      </c>
      <c r="I37" s="88" t="str">
        <f>IF('[1]調査票（Q5）'!K40=1,"*",IF('[1]調査票（Q5）'!M40="","-",'[1]調査票（Q5）'!M40))</f>
        <v>-</v>
      </c>
      <c r="J37" s="88" t="str">
        <f>IF('[1]調査票（Q5）'!K40=1,"*",IF(OR('[1]調査票（Q5）'!M40=1,'[1]調査票（Q5）'!M40=2,'[1]調査票（Q5）'!M40=9),"*",IF('[1]調査票（Q5）'!R40="","-",'[1]調査票（Q5）'!R40)))</f>
        <v>-</v>
      </c>
      <c r="K37" s="88" t="str">
        <f>IF('[1]調査票（Q5）'!K40=1,"*",IF(OR('[1]調査票（Q5）'!M40=1,'[1]調査票（Q5）'!M40=2,'[1]調査票（Q5）'!M40=9),"*",IF('[1]調査票（Q5）'!T40="","-",'[1]調査票（Q5）'!T40)))</f>
        <v>-</v>
      </c>
    </row>
    <row r="38" spans="1:11" x14ac:dyDescent="0.4">
      <c r="A38" s="87" t="str">
        <f>IF(SUM(C38:K38)=0,"",34)</f>
        <v/>
      </c>
      <c r="B38" s="88" t="str">
        <f>IF(COUNTIF([1]転記作業用!$A$6:$B$6,"&lt;&gt;0")&gt;1,"",IF([1]転記作業用!$C$6=0,"-",[1]転記作業用!$C$6))</f>
        <v>-</v>
      </c>
      <c r="C38" s="88" t="str">
        <f>IF('[1]調査票（Q5）'!B41="","-",'[1]調査票（Q5）'!B41)</f>
        <v>-</v>
      </c>
      <c r="D38" s="88" t="str">
        <f>IF('[1]調査票（Q5）'!E41="","-",'[1]調査票（Q5）'!E41)</f>
        <v>-</v>
      </c>
      <c r="E38" s="88" t="str">
        <f>IF('[1]調査票（Q5）'!G41="","-",'[1]調査票（Q5）'!G41)</f>
        <v>-</v>
      </c>
      <c r="F38" s="88" t="str">
        <f>IF('[1]調査票（Q5）'!H41="","-",'[1]調査票（Q5）'!H41)</f>
        <v>-</v>
      </c>
      <c r="G38" s="88" t="str">
        <f>IF('[1]調査票（Q5）'!I41="","-",'[1]調査票（Q5）'!I41)</f>
        <v>-</v>
      </c>
      <c r="H38" s="88" t="str">
        <f>IF('[1]調査票（Q5）'!K41="","-",'[1]調査票（Q5）'!K41)</f>
        <v>-</v>
      </c>
      <c r="I38" s="88" t="str">
        <f>IF('[1]調査票（Q5）'!K41=1,"*",IF('[1]調査票（Q5）'!M41="","-",'[1]調査票（Q5）'!M41))</f>
        <v>-</v>
      </c>
      <c r="J38" s="88" t="str">
        <f>IF('[1]調査票（Q5）'!K41=1,"*",IF(OR('[1]調査票（Q5）'!M41=1,'[1]調査票（Q5）'!M41=2,'[1]調査票（Q5）'!M41=9),"*",IF('[1]調査票（Q5）'!R41="","-",'[1]調査票（Q5）'!R41)))</f>
        <v>-</v>
      </c>
      <c r="K38" s="88" t="str">
        <f>IF('[1]調査票（Q5）'!K41=1,"*",IF(OR('[1]調査票（Q5）'!M41=1,'[1]調査票（Q5）'!M41=2,'[1]調査票（Q5）'!M41=9),"*",IF('[1]調査票（Q5）'!T41="","-",'[1]調査票（Q5）'!T41)))</f>
        <v>-</v>
      </c>
    </row>
    <row r="39" spans="1:11" x14ac:dyDescent="0.4">
      <c r="A39" s="87" t="str">
        <f>IF(SUM(C39:K39)=0,"",35)</f>
        <v/>
      </c>
      <c r="B39" s="88" t="str">
        <f>IF(COUNTIF([1]転記作業用!$A$6:$B$6,"&lt;&gt;0")&gt;1,"",IF([1]転記作業用!$C$6=0,"-",[1]転記作業用!$C$6))</f>
        <v>-</v>
      </c>
      <c r="C39" s="88" t="str">
        <f>IF('[1]調査票（Q5）'!B42="","-",'[1]調査票（Q5）'!B42)</f>
        <v>-</v>
      </c>
      <c r="D39" s="88" t="str">
        <f>IF('[1]調査票（Q5）'!E42="","-",'[1]調査票（Q5）'!E42)</f>
        <v>-</v>
      </c>
      <c r="E39" s="88" t="str">
        <f>IF('[1]調査票（Q5）'!G42="","-",'[1]調査票（Q5）'!G42)</f>
        <v>-</v>
      </c>
      <c r="F39" s="88" t="str">
        <f>IF('[1]調査票（Q5）'!H42="","-",'[1]調査票（Q5）'!H42)</f>
        <v>-</v>
      </c>
      <c r="G39" s="88" t="str">
        <f>IF('[1]調査票（Q5）'!I42="","-",'[1]調査票（Q5）'!I42)</f>
        <v>-</v>
      </c>
      <c r="H39" s="88" t="str">
        <f>IF('[1]調査票（Q5）'!K42="","-",'[1]調査票（Q5）'!K42)</f>
        <v>-</v>
      </c>
      <c r="I39" s="88" t="str">
        <f>IF('[1]調査票（Q5）'!K42=1,"*",IF('[1]調査票（Q5）'!M42="","-",'[1]調査票（Q5）'!M42))</f>
        <v>-</v>
      </c>
      <c r="J39" s="88" t="str">
        <f>IF('[1]調査票（Q5）'!K42=1,"*",IF(OR('[1]調査票（Q5）'!M42=1,'[1]調査票（Q5）'!M42=2,'[1]調査票（Q5）'!M42=9),"*",IF('[1]調査票（Q5）'!R42="","-",'[1]調査票（Q5）'!R42)))</f>
        <v>-</v>
      </c>
      <c r="K39" s="88" t="str">
        <f>IF('[1]調査票（Q5）'!K42=1,"*",IF(OR('[1]調査票（Q5）'!M42=1,'[1]調査票（Q5）'!M42=2,'[1]調査票（Q5）'!M42=9),"*",IF('[1]調査票（Q5）'!T42="","-",'[1]調査票（Q5）'!T42)))</f>
        <v>-</v>
      </c>
    </row>
    <row r="40" spans="1:11" x14ac:dyDescent="0.4">
      <c r="A40" s="87" t="str">
        <f>IF(SUM(C40:K40)=0,"",36)</f>
        <v/>
      </c>
      <c r="B40" s="88" t="str">
        <f>IF(COUNTIF([1]転記作業用!$A$6:$B$6,"&lt;&gt;0")&gt;1,"",IF([1]転記作業用!$C$6=0,"-",[1]転記作業用!$C$6))</f>
        <v>-</v>
      </c>
      <c r="C40" s="88" t="str">
        <f>IF('[1]調査票（Q5）'!B43="","-",'[1]調査票（Q5）'!B43)</f>
        <v>-</v>
      </c>
      <c r="D40" s="88" t="str">
        <f>IF('[1]調査票（Q5）'!E43="","-",'[1]調査票（Q5）'!E43)</f>
        <v>-</v>
      </c>
      <c r="E40" s="88" t="str">
        <f>IF('[1]調査票（Q5）'!G43="","-",'[1]調査票（Q5）'!G43)</f>
        <v>-</v>
      </c>
      <c r="F40" s="88" t="str">
        <f>IF('[1]調査票（Q5）'!H43="","-",'[1]調査票（Q5）'!H43)</f>
        <v>-</v>
      </c>
      <c r="G40" s="88" t="str">
        <f>IF('[1]調査票（Q5）'!I43="","-",'[1]調査票（Q5）'!I43)</f>
        <v>-</v>
      </c>
      <c r="H40" s="88" t="str">
        <f>IF('[1]調査票（Q5）'!K43="","-",'[1]調査票（Q5）'!K43)</f>
        <v>-</v>
      </c>
      <c r="I40" s="88" t="str">
        <f>IF('[1]調査票（Q5）'!K43=1,"*",IF('[1]調査票（Q5）'!M43="","-",'[1]調査票（Q5）'!M43))</f>
        <v>-</v>
      </c>
      <c r="J40" s="88" t="str">
        <f>IF('[1]調査票（Q5）'!K43=1,"*",IF(OR('[1]調査票（Q5）'!M43=1,'[1]調査票（Q5）'!M43=2,'[1]調査票（Q5）'!M43=9),"*",IF('[1]調査票（Q5）'!R43="","-",'[1]調査票（Q5）'!R43)))</f>
        <v>-</v>
      </c>
      <c r="K40" s="88" t="str">
        <f>IF('[1]調査票（Q5）'!K43=1,"*",IF(OR('[1]調査票（Q5）'!M43=1,'[1]調査票（Q5）'!M43=2,'[1]調査票（Q5）'!M43=9),"*",IF('[1]調査票（Q5）'!T43="","-",'[1]調査票（Q5）'!T43)))</f>
        <v>-</v>
      </c>
    </row>
    <row r="41" spans="1:11" x14ac:dyDescent="0.4">
      <c r="A41" s="87" t="str">
        <f>IF(SUM(C41:K41)=0,"",37)</f>
        <v/>
      </c>
      <c r="B41" s="88" t="str">
        <f>IF(COUNTIF([1]転記作業用!$A$6:$B$6,"&lt;&gt;0")&gt;1,"",IF([1]転記作業用!$C$6=0,"-",[1]転記作業用!$C$6))</f>
        <v>-</v>
      </c>
      <c r="C41" s="88" t="str">
        <f>IF('[1]調査票（Q5）'!B44="","-",'[1]調査票（Q5）'!B44)</f>
        <v>-</v>
      </c>
      <c r="D41" s="88" t="str">
        <f>IF('[1]調査票（Q5）'!E44="","-",'[1]調査票（Q5）'!E44)</f>
        <v>-</v>
      </c>
      <c r="E41" s="88" t="str">
        <f>IF('[1]調査票（Q5）'!G44="","-",'[1]調査票（Q5）'!G44)</f>
        <v>-</v>
      </c>
      <c r="F41" s="88" t="str">
        <f>IF('[1]調査票（Q5）'!H44="","-",'[1]調査票（Q5）'!H44)</f>
        <v>-</v>
      </c>
      <c r="G41" s="88" t="str">
        <f>IF('[1]調査票（Q5）'!I44="","-",'[1]調査票（Q5）'!I44)</f>
        <v>-</v>
      </c>
      <c r="H41" s="88" t="str">
        <f>IF('[1]調査票（Q5）'!K44="","-",'[1]調査票（Q5）'!K44)</f>
        <v>-</v>
      </c>
      <c r="I41" s="88" t="str">
        <f>IF('[1]調査票（Q5）'!K44=1,"*",IF('[1]調査票（Q5）'!M44="","-",'[1]調査票（Q5）'!M44))</f>
        <v>-</v>
      </c>
      <c r="J41" s="88" t="str">
        <f>IF('[1]調査票（Q5）'!K44=1,"*",IF(OR('[1]調査票（Q5）'!M44=1,'[1]調査票（Q5）'!M44=2,'[1]調査票（Q5）'!M44=9),"*",IF('[1]調査票（Q5）'!R44="","-",'[1]調査票（Q5）'!R44)))</f>
        <v>-</v>
      </c>
      <c r="K41" s="88" t="str">
        <f>IF('[1]調査票（Q5）'!K44=1,"*",IF(OR('[1]調査票（Q5）'!M44=1,'[1]調査票（Q5）'!M44=2,'[1]調査票（Q5）'!M44=9),"*",IF('[1]調査票（Q5）'!T44="","-",'[1]調査票（Q5）'!T44)))</f>
        <v>-</v>
      </c>
    </row>
    <row r="42" spans="1:11" x14ac:dyDescent="0.4">
      <c r="A42" s="87" t="str">
        <f>IF(SUM(C42:K42)=0,"",38)</f>
        <v/>
      </c>
      <c r="B42" s="88" t="str">
        <f>IF(COUNTIF([1]転記作業用!$A$6:$B$6,"&lt;&gt;0")&gt;1,"",IF([1]転記作業用!$C$6=0,"-",[1]転記作業用!$C$6))</f>
        <v>-</v>
      </c>
      <c r="C42" s="88" t="str">
        <f>IF('[1]調査票（Q5）'!B45="","-",'[1]調査票（Q5）'!B45)</f>
        <v>-</v>
      </c>
      <c r="D42" s="88" t="str">
        <f>IF('[1]調査票（Q5）'!E45="","-",'[1]調査票（Q5）'!E45)</f>
        <v>-</v>
      </c>
      <c r="E42" s="88" t="str">
        <f>IF('[1]調査票（Q5）'!G45="","-",'[1]調査票（Q5）'!G45)</f>
        <v>-</v>
      </c>
      <c r="F42" s="88" t="str">
        <f>IF('[1]調査票（Q5）'!H45="","-",'[1]調査票（Q5）'!H45)</f>
        <v>-</v>
      </c>
      <c r="G42" s="88" t="str">
        <f>IF('[1]調査票（Q5）'!I45="","-",'[1]調査票（Q5）'!I45)</f>
        <v>-</v>
      </c>
      <c r="H42" s="88" t="str">
        <f>IF('[1]調査票（Q5）'!K45="","-",'[1]調査票（Q5）'!K45)</f>
        <v>-</v>
      </c>
      <c r="I42" s="88" t="str">
        <f>IF('[1]調査票（Q5）'!K45=1,"*",IF('[1]調査票（Q5）'!M45="","-",'[1]調査票（Q5）'!M45))</f>
        <v>-</v>
      </c>
      <c r="J42" s="88" t="str">
        <f>IF('[1]調査票（Q5）'!K45=1,"*",IF(OR('[1]調査票（Q5）'!M45=1,'[1]調査票（Q5）'!M45=2,'[1]調査票（Q5）'!M45=9),"*",IF('[1]調査票（Q5）'!R45="","-",'[1]調査票（Q5）'!R45)))</f>
        <v>-</v>
      </c>
      <c r="K42" s="88" t="str">
        <f>IF('[1]調査票（Q5）'!K45=1,"*",IF(OR('[1]調査票（Q5）'!M45=1,'[1]調査票（Q5）'!M45=2,'[1]調査票（Q5）'!M45=9),"*",IF('[1]調査票（Q5）'!T45="","-",'[1]調査票（Q5）'!T45)))</f>
        <v>-</v>
      </c>
    </row>
    <row r="43" spans="1:11" x14ac:dyDescent="0.4">
      <c r="A43" s="87" t="str">
        <f>IF(SUM(C43:K43)=0,"",39)</f>
        <v/>
      </c>
      <c r="B43" s="88" t="str">
        <f>IF(COUNTIF([1]転記作業用!$A$6:$B$6,"&lt;&gt;0")&gt;1,"",IF([1]転記作業用!$C$6=0,"-",[1]転記作業用!$C$6))</f>
        <v>-</v>
      </c>
      <c r="C43" s="88" t="str">
        <f>IF('[1]調査票（Q5）'!B46="","-",'[1]調査票（Q5）'!B46)</f>
        <v>-</v>
      </c>
      <c r="D43" s="88" t="str">
        <f>IF('[1]調査票（Q5）'!E46="","-",'[1]調査票（Q5）'!E46)</f>
        <v>-</v>
      </c>
      <c r="E43" s="88" t="str">
        <f>IF('[1]調査票（Q5）'!G46="","-",'[1]調査票（Q5）'!G46)</f>
        <v>-</v>
      </c>
      <c r="F43" s="88" t="str">
        <f>IF('[1]調査票（Q5）'!H46="","-",'[1]調査票（Q5）'!H46)</f>
        <v>-</v>
      </c>
      <c r="G43" s="88" t="str">
        <f>IF('[1]調査票（Q5）'!I46="","-",'[1]調査票（Q5）'!I46)</f>
        <v>-</v>
      </c>
      <c r="H43" s="88" t="str">
        <f>IF('[1]調査票（Q5）'!K46="","-",'[1]調査票（Q5）'!K46)</f>
        <v>-</v>
      </c>
      <c r="I43" s="88" t="str">
        <f>IF('[1]調査票（Q5）'!K46=1,"*",IF('[1]調査票（Q5）'!M46="","-",'[1]調査票（Q5）'!M46))</f>
        <v>-</v>
      </c>
      <c r="J43" s="88" t="str">
        <f>IF('[1]調査票（Q5）'!K46=1,"*",IF(OR('[1]調査票（Q5）'!M46=1,'[1]調査票（Q5）'!M46=2,'[1]調査票（Q5）'!M46=9),"*",IF('[1]調査票（Q5）'!R46="","-",'[1]調査票（Q5）'!R46)))</f>
        <v>-</v>
      </c>
      <c r="K43" s="88" t="str">
        <f>IF('[1]調査票（Q5）'!K46=1,"*",IF(OR('[1]調査票（Q5）'!M46=1,'[1]調査票（Q5）'!M46=2,'[1]調査票（Q5）'!M46=9),"*",IF('[1]調査票（Q5）'!T46="","-",'[1]調査票（Q5）'!T46)))</f>
        <v>-</v>
      </c>
    </row>
    <row r="44" spans="1:11" x14ac:dyDescent="0.4">
      <c r="A44" s="87" t="str">
        <f>IF(SUM(C44:K44)=0,"",40)</f>
        <v/>
      </c>
      <c r="B44" s="88" t="str">
        <f>IF(COUNTIF([1]転記作業用!$A$6:$B$6,"&lt;&gt;0")&gt;1,"",IF([1]転記作業用!$C$6=0,"-",[1]転記作業用!$C$6))</f>
        <v>-</v>
      </c>
      <c r="C44" s="88" t="str">
        <f>IF('[1]調査票（Q5）'!B47="","-",'[1]調査票（Q5）'!B47)</f>
        <v>-</v>
      </c>
      <c r="D44" s="88" t="str">
        <f>IF('[1]調査票（Q5）'!E47="","-",'[1]調査票（Q5）'!E47)</f>
        <v>-</v>
      </c>
      <c r="E44" s="88" t="str">
        <f>IF('[1]調査票（Q5）'!G47="","-",'[1]調査票（Q5）'!G47)</f>
        <v>-</v>
      </c>
      <c r="F44" s="88" t="str">
        <f>IF('[1]調査票（Q5）'!H47="","-",'[1]調査票（Q5）'!H47)</f>
        <v>-</v>
      </c>
      <c r="G44" s="88" t="str">
        <f>IF('[1]調査票（Q5）'!I47="","-",'[1]調査票（Q5）'!I47)</f>
        <v>-</v>
      </c>
      <c r="H44" s="88" t="str">
        <f>IF('[1]調査票（Q5）'!K47="","-",'[1]調査票（Q5）'!K47)</f>
        <v>-</v>
      </c>
      <c r="I44" s="88" t="str">
        <f>IF('[1]調査票（Q5）'!K47=1,"*",IF('[1]調査票（Q5）'!M47="","-",'[1]調査票（Q5）'!M47))</f>
        <v>-</v>
      </c>
      <c r="J44" s="88" t="str">
        <f>IF('[1]調査票（Q5）'!K47=1,"*",IF(OR('[1]調査票（Q5）'!M47=1,'[1]調査票（Q5）'!M47=2,'[1]調査票（Q5）'!M47=9),"*",IF('[1]調査票（Q5）'!R47="","-",'[1]調査票（Q5）'!R47)))</f>
        <v>-</v>
      </c>
      <c r="K44" s="88" t="str">
        <f>IF('[1]調査票（Q5）'!K47=1,"*",IF(OR('[1]調査票（Q5）'!M47=1,'[1]調査票（Q5）'!M47=2,'[1]調査票（Q5）'!M47=9),"*",IF('[1]調査票（Q5）'!T47="","-",'[1]調査票（Q5）'!T47)))</f>
        <v>-</v>
      </c>
    </row>
    <row r="45" spans="1:11" x14ac:dyDescent="0.4">
      <c r="A45" s="87" t="str">
        <f>IF(SUM(C45:K45)=0,"",41)</f>
        <v/>
      </c>
      <c r="B45" s="88" t="str">
        <f>IF(COUNTIF([1]転記作業用!$A$6:$B$6,"&lt;&gt;0")&gt;1,"",IF([1]転記作業用!$C$6=0,"-",[1]転記作業用!$C$6))</f>
        <v>-</v>
      </c>
      <c r="C45" s="88" t="str">
        <f>IF('[1]調査票（Q5）'!B48="","-",'[1]調査票（Q5）'!B48)</f>
        <v>-</v>
      </c>
      <c r="D45" s="88" t="str">
        <f>IF('[1]調査票（Q5）'!E48="","-",'[1]調査票（Q5）'!E48)</f>
        <v>-</v>
      </c>
      <c r="E45" s="88" t="str">
        <f>IF('[1]調査票（Q5）'!G48="","-",'[1]調査票（Q5）'!G48)</f>
        <v>-</v>
      </c>
      <c r="F45" s="88" t="str">
        <f>IF('[1]調査票（Q5）'!H48="","-",'[1]調査票（Q5）'!H48)</f>
        <v>-</v>
      </c>
      <c r="G45" s="88" t="str">
        <f>IF('[1]調査票（Q5）'!I48="","-",'[1]調査票（Q5）'!I48)</f>
        <v>-</v>
      </c>
      <c r="H45" s="88" t="str">
        <f>IF('[1]調査票（Q5）'!K48="","-",'[1]調査票（Q5）'!K48)</f>
        <v>-</v>
      </c>
      <c r="I45" s="88" t="str">
        <f>IF('[1]調査票（Q5）'!K48=1,"*",IF('[1]調査票（Q5）'!M48="","-",'[1]調査票（Q5）'!M48))</f>
        <v>-</v>
      </c>
      <c r="J45" s="88" t="str">
        <f>IF('[1]調査票（Q5）'!K48=1,"*",IF(OR('[1]調査票（Q5）'!M48=1,'[1]調査票（Q5）'!M48=2,'[1]調査票（Q5）'!M48=9),"*",IF('[1]調査票（Q5）'!R48="","-",'[1]調査票（Q5）'!R48)))</f>
        <v>-</v>
      </c>
      <c r="K45" s="88" t="str">
        <f>IF('[1]調査票（Q5）'!K48=1,"*",IF(OR('[1]調査票（Q5）'!M48=1,'[1]調査票（Q5）'!M48=2,'[1]調査票（Q5）'!M48=9),"*",IF('[1]調査票（Q5）'!T48="","-",'[1]調査票（Q5）'!T48)))</f>
        <v>-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調査票（Q1~Q4）</vt:lpstr>
      <vt:lpstr>調査票（Q５）</vt:lpstr>
      <vt:lpstr>集計_施設系Q5</vt:lpstr>
      <vt:lpstr>'調査票（Q1~Q4）'!Print_Area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太一</dc:creator>
  <cp:lastModifiedBy>中村　太一</cp:lastModifiedBy>
  <cp:lastPrinted>2025-11-04T09:23:26Z</cp:lastPrinted>
  <dcterms:created xsi:type="dcterms:W3CDTF">2025-11-04T09:18:11Z</dcterms:created>
  <dcterms:modified xsi:type="dcterms:W3CDTF">2025-11-04T09:29:04Z</dcterms:modified>
</cp:coreProperties>
</file>